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\VZ - mimo NEN\2023_04 - Restaurování a obnova sochy Hygie\"/>
    </mc:Choice>
  </mc:AlternateContent>
  <bookViews>
    <workbookView xWindow="0" yWindow="0" windowWidth="28800" windowHeight="12435"/>
  </bookViews>
  <sheets>
    <sheet name="slepý rozpočet" sheetId="2" r:id="rId1"/>
  </sheets>
  <definedNames>
    <definedName name="_xlnm._FilterDatabase" localSheetId="0" hidden="1">'slepý rozpočet'!$C$83:$K$104</definedName>
    <definedName name="_xlnm.Print_Titles" localSheetId="0">'slepý rozpočet'!$83:$83</definedName>
    <definedName name="_xlnm.Print_Area" localSheetId="0">'slepý rozpočet'!$C$6:$J$41,'slepý rozpočet'!$C$47:$J$65,'slepý rozpočet'!$C$71:$K$104</definedName>
  </definedNames>
  <calcPr calcId="152511"/>
</workbook>
</file>

<file path=xl/calcChain.xml><?xml version="1.0" encoding="utf-8"?>
<calcChain xmlns="http://schemas.openxmlformats.org/spreadsheetml/2006/main">
  <c r="F31" i="2" l="1"/>
  <c r="F28" i="2" l="1"/>
  <c r="J28" i="2" s="1"/>
  <c r="F29" i="2"/>
  <c r="J29" i="2" s="1"/>
  <c r="J102" i="2"/>
  <c r="J103" i="2"/>
  <c r="J104" i="2"/>
  <c r="J88" i="2"/>
  <c r="D90" i="2"/>
  <c r="D92" i="2"/>
  <c r="J91" i="2"/>
  <c r="J90" i="2" s="1"/>
  <c r="J63" i="2" s="1"/>
  <c r="J31" i="2" l="1"/>
  <c r="F80" i="2"/>
  <c r="F56" i="2"/>
  <c r="J94" i="2"/>
  <c r="J95" i="2"/>
  <c r="J96" i="2"/>
  <c r="J97" i="2"/>
  <c r="J98" i="2"/>
  <c r="J99" i="2"/>
  <c r="J100" i="2"/>
  <c r="J101" i="2"/>
  <c r="J93" i="2"/>
  <c r="J87" i="2"/>
  <c r="D85" i="2"/>
  <c r="J92" i="2" l="1"/>
  <c r="J64" i="2" s="1"/>
  <c r="BI86" i="2"/>
  <c r="BH86" i="2"/>
  <c r="BG86" i="2"/>
  <c r="BF86" i="2"/>
  <c r="T86" i="2"/>
  <c r="R86" i="2"/>
  <c r="P86" i="2"/>
  <c r="BK86" i="2"/>
  <c r="J86" i="2"/>
  <c r="F78" i="2"/>
  <c r="E76" i="2"/>
  <c r="E52" i="2"/>
  <c r="F81" i="2"/>
  <c r="J78" i="2"/>
  <c r="J54" i="2"/>
  <c r="E74" i="2"/>
  <c r="E50" i="2"/>
  <c r="BE86" i="2" l="1"/>
  <c r="J85" i="2"/>
  <c r="J84" i="2" s="1"/>
  <c r="BK92" i="2"/>
  <c r="R92" i="2"/>
  <c r="T92" i="2"/>
  <c r="R85" i="2"/>
  <c r="F57" i="2"/>
  <c r="T85" i="2"/>
  <c r="P92" i="2"/>
  <c r="P85" i="2"/>
  <c r="BK85" i="2"/>
  <c r="J62" i="2" l="1"/>
  <c r="T84" i="2"/>
  <c r="R84" i="2"/>
  <c r="P84" i="2"/>
  <c r="BK84" i="2"/>
  <c r="J61" i="2" l="1"/>
  <c r="J25" i="2"/>
  <c r="J33" i="2" s="1"/>
  <c r="F30" i="2" l="1"/>
  <c r="J30" i="2" s="1"/>
</calcChain>
</file>

<file path=xl/sharedStrings.xml><?xml version="1.0" encoding="utf-8"?>
<sst xmlns="http://schemas.openxmlformats.org/spreadsheetml/2006/main" count="130" uniqueCount="80">
  <si>
    <t/>
  </si>
  <si>
    <t>False</t>
  </si>
  <si>
    <t>&gt;&gt;  skryté sloupce  &lt;&lt;</t>
  </si>
  <si>
    <t>v ---  níže se nacházejí doplnkové a pomocné údaje k sestavám  --- v</t>
  </si>
  <si>
    <t>Stavba:</t>
  </si>
  <si>
    <t>Místo:</t>
  </si>
  <si>
    <t>Datum:</t>
  </si>
  <si>
    <t>Zadavatel:</t>
  </si>
  <si>
    <t>IČ:</t>
  </si>
  <si>
    <t>DIČ:</t>
  </si>
  <si>
    <t>Uchazeč:</t>
  </si>
  <si>
    <t>Cena bez DPH</t>
  </si>
  <si>
    <t>Sazba daně</t>
  </si>
  <si>
    <t>Základ daně</t>
  </si>
  <si>
    <t>Výše daně</t>
  </si>
  <si>
    <t>DPH</t>
  </si>
  <si>
    <t>základní</t>
  </si>
  <si>
    <t>Cena s DPH</t>
  </si>
  <si>
    <t>v</t>
  </si>
  <si>
    <t>CZK</t>
  </si>
  <si>
    <t>Datum a podpis:</t>
  </si>
  <si>
    <t>Razítko</t>
  </si>
  <si>
    <t>D</t>
  </si>
  <si>
    <t>0</t>
  </si>
  <si>
    <t>1</t>
  </si>
  <si>
    <t>{4f74d725-ea6e-43b8-8607-a8104904e547}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</si>
  <si>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</si>
  <si>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</si>
  <si>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</si>
  <si>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</si>
  <si>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</si>
  <si>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</si>
  <si>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</si>
  <si>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</si>
  <si>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</si>
  <si>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</si>
  <si>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</si>
  <si>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</si>
  <si>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</si>
  <si>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</si>
  <si>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</si>
  <si>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</si>
  <si>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</si>
  <si>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</si>
  <si>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</si>
  <si>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</si>
  <si>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</si>
  <si>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</si>
  <si>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</si>
  <si>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CS ÚRS 2019 01</t>
  </si>
  <si>
    <t>4</t>
  </si>
  <si>
    <t>992039388</t>
  </si>
  <si>
    <t>kpl</t>
  </si>
  <si>
    <t>Psychiatrická nemocnice Horní Beřkovice</t>
  </si>
  <si>
    <t>Areál psychiatrické nemocnice Horní Beřkovice</t>
  </si>
  <si>
    <t>Soupis prací</t>
  </si>
  <si>
    <t>CZ00673552</t>
  </si>
  <si>
    <t>Název veřejné zakázky:</t>
  </si>
  <si>
    <t>Zhotovení nového základu</t>
  </si>
  <si>
    <t>Demontáž sochy</t>
  </si>
  <si>
    <t>Transfer sochy</t>
  </si>
  <si>
    <t>Sesazení sochy</t>
  </si>
  <si>
    <t>Mytí, biosanace</t>
  </si>
  <si>
    <t>Odstranění krust</t>
  </si>
  <si>
    <t>Zpevnění</t>
  </si>
  <si>
    <t>Odstranění nevhodných doplňků</t>
  </si>
  <si>
    <t>Tmelení a tvarové doplnění</t>
  </si>
  <si>
    <t>Zhotovení modelu ruky</t>
  </si>
  <si>
    <t>Zhotovení kamenného doplňku ruky</t>
  </si>
  <si>
    <t>Barevná lokální retuš</t>
  </si>
  <si>
    <t>Sesazení kamenné plinty</t>
  </si>
  <si>
    <t>Terénní úpravy</t>
  </si>
  <si>
    <t>Hydrofobizace</t>
  </si>
  <si>
    <t>Restaurátorská zpráva + fotodokumentace</t>
  </si>
  <si>
    <t>Restaurování sochy, podstavce, plinty</t>
  </si>
  <si>
    <t>Položky zahrnují rozebrání sochy, naložení a odvoz do ateliéru, zpětný transfer a sesazení sochy na nový základ</t>
  </si>
  <si>
    <t>Restaurování sochy</t>
  </si>
  <si>
    <t>Restaurování a obnova sochy Hygie v PN Horní Beřkovice</t>
  </si>
  <si>
    <t xml:space="preserve">čestný dvůr v areálu zámku Horní Beřkovice, čp. 1. </t>
  </si>
  <si>
    <t>Demontáž, transfer a následné sesazení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</si>
</sst>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26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12"/>
      <name val="Times New Roman"/>
      <family val="1"/>
      <charset val="238"/>
    </font>
    <font>
      <sz val="8"/>
      <color rgb="FFFF0000"/>
      <name val="Arial CE"/>
      <family val="2"/>
    </font>
    <font>
      <sz val="12"/>
      <name val="Arial CE"/>
      <family val="2"/>
    </font>
    <font>
      <sz val="12"/>
      <color rgb="FFFF0000"/>
      <name val="Arial CE"/>
      <family val="2"/>
    </font>
    <font>
      <sz val="12"/>
      <color rgb="FF3366FF"/>
      <name val="Arial CE"/>
      <family val="2"/>
    </font>
    <font>
      <sz val="9"/>
      <color theme="9" tint="-0.249977111117893"/>
      <name val="Arial CE"/>
    </font>
    <font>
      <sz val="10"/>
      <name val="Arial CE"/>
      <family val="2"/>
    </font>
    <font>
      <sz val="10"/>
      <color rgb="FF32323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17">
    <xf numFmtId="0" fontId="0" fillId="0" borderId="0" xfId="0"/>
    <xf numFmtId="4" fontId="11" fillId="3" borderId="19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20" fillId="0" borderId="0" xfId="0" applyFont="1" applyProtection="1"/>
    <xf numFmtId="0" fontId="21" fillId="0" borderId="0" xfId="0" applyFont="1" applyProtection="1"/>
    <xf numFmtId="0" fontId="20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8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9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3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4" fontId="13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4" borderId="0" xfId="0" applyFont="1" applyFill="1" applyAlignment="1" applyProtection="1">
      <alignment vertical="center"/>
    </xf>
    <xf numFmtId="0" fontId="4" fillId="4" borderId="5" xfId="0" applyFont="1" applyFill="1" applyBorder="1" applyAlignment="1" applyProtection="1">
      <alignment horizontal="left" vertical="center"/>
    </xf>
    <xf numFmtId="0" fontId="0" fillId="4" borderId="6" xfId="0" applyFont="1" applyFill="1" applyBorder="1" applyAlignment="1" applyProtection="1">
      <alignment vertical="center"/>
    </xf>
    <xf numFmtId="0" fontId="4" fillId="4" borderId="6" xfId="0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center" vertical="center"/>
    </xf>
    <xf numFmtId="4" fontId="4" fillId="4" borderId="6" xfId="0" applyNumberFormat="1" applyFont="1" applyFill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right"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1" fillId="4" borderId="0" xfId="0" applyFont="1" applyFill="1" applyAlignment="1" applyProtection="1">
      <alignment horizontal="left" vertical="center"/>
    </xf>
    <xf numFmtId="0" fontId="11" fillId="4" borderId="0" xfId="0" applyFont="1" applyFill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1" fillId="4" borderId="15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center"/>
    </xf>
    <xf numFmtId="4" fontId="13" fillId="0" borderId="0" xfId="0" applyNumberFormat="1" applyFont="1" applyAlignment="1" applyProtection="1"/>
    <xf numFmtId="0" fontId="0" fillId="0" borderId="10" xfId="0" applyFont="1" applyBorder="1" applyAlignment="1" applyProtection="1">
      <alignment vertical="center"/>
    </xf>
    <xf numFmtId="166" fontId="16" fillId="0" borderId="11" xfId="0" applyNumberFormat="1" applyFont="1" applyBorder="1" applyAlignment="1" applyProtection="1"/>
    <xf numFmtId="166" fontId="16" fillId="0" borderId="12" xfId="0" applyNumberFormat="1" applyFont="1" applyBorder="1" applyAlignment="1" applyProtection="1"/>
    <xf numFmtId="4" fontId="17" fillId="0" borderId="0" xfId="0" applyNumberFormat="1" applyFont="1" applyAlignment="1" applyProtection="1">
      <alignment vertical="center"/>
    </xf>
    <xf numFmtId="0" fontId="6" fillId="0" borderId="3" xfId="0" applyFont="1" applyBorder="1" applyAlignment="1" applyProtection="1"/>
    <xf numFmtId="0" fontId="6" fillId="0" borderId="0" xfId="0" applyFont="1" applyAlignment="1" applyProtection="1"/>
    <xf numFmtId="4" fontId="5" fillId="0" borderId="0" xfId="0" applyNumberFormat="1" applyFont="1" applyAlignment="1" applyProtection="1"/>
    <xf numFmtId="0" fontId="6" fillId="0" borderId="13" xfId="0" applyFont="1" applyBorder="1" applyAlignment="1" applyProtection="1"/>
    <xf numFmtId="0" fontId="6" fillId="0" borderId="0" xfId="0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14" xfId="0" applyNumberFormat="1" applyFont="1" applyBorder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4" fontId="6" fillId="0" borderId="0" xfId="0" applyNumberFormat="1" applyFont="1" applyAlignment="1" applyProtection="1">
      <alignment vertical="center"/>
    </xf>
    <xf numFmtId="0" fontId="11" fillId="0" borderId="19" xfId="0" applyNumberFormat="1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 wrapText="1"/>
    </xf>
    <xf numFmtId="3" fontId="11" fillId="0" borderId="19" xfId="0" applyNumberFormat="1" applyFont="1" applyBorder="1" applyAlignment="1" applyProtection="1">
      <alignment horizontal="center" vertical="center"/>
    </xf>
    <xf numFmtId="4" fontId="11" fillId="0" borderId="19" xfId="0" applyNumberFormat="1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left" vertical="center" wrapText="1"/>
    </xf>
    <xf numFmtId="0" fontId="12" fillId="3" borderId="13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166" fontId="12" fillId="0" borderId="0" xfId="0" applyNumberFormat="1" applyFont="1" applyBorder="1" applyAlignment="1" applyProtection="1">
      <alignment vertical="center"/>
    </xf>
    <xf numFmtId="166" fontId="12" fillId="0" borderId="14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11" fillId="0" borderId="19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0" fontId="25" fillId="0" borderId="0" xfId="0" applyFont="1"/>
    <xf numFmtId="165" fontId="2" fillId="5" borderId="0" xfId="0" applyNumberFormat="1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22" fillId="2" borderId="0" xfId="0" applyFont="1" applyFill="1" applyAlignment="1" applyProtection="1">
      <alignment horizontal="center" vertical="center"/>
    </xf>
    <xf numFmtId="0" fontId="20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center"/>
    </xf>
    <xf numFmtId="0" fontId="23" fillId="0" borderId="15" xfId="0" applyNumberFormat="1" applyFont="1" applyBorder="1" applyAlignment="1" applyProtection="1">
      <alignment horizontal="left" vertical="center"/>
    </xf>
    <xf numFmtId="0" fontId="23" fillId="0" borderId="16" xfId="0" applyNumberFormat="1" applyFont="1" applyBorder="1" applyAlignment="1" applyProtection="1">
      <alignment horizontal="left" vertical="center"/>
    </xf>
    <xf numFmtId="0" fontId="23" fillId="0" borderId="17" xfId="0" applyNumberFormat="1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M108"/>
  <sheetViews>
    <sheetView showGridLines="0" tabSelected="1" zoomScaleNormal="100" workbookViewId="0">
      <selection activeCell="F31" sqref="F31"/>
    </sheetView>
  </sheetViews>
  <sheetFormatPr defaultRowHeight="11.25" x14ac:dyDescent="0.2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50.83203125" style="2" customWidth="1"/>
    <col min="7" max="7" width="7" style="2" customWidth="1"/>
    <col min="8" max="8" width="11.5" style="2" customWidth="1"/>
    <col min="9" max="10" width="20.1640625" style="2" customWidth="1"/>
    <col min="11" max="11" width="20.1640625" style="2" hidden="1" customWidth="1"/>
    <col min="12" max="12" width="9.33203125" style="2" customWidth="1"/>
    <col min="13" max="13" width="10.83203125" style="2" hidden="1" customWidth="1"/>
    <col min="14" max="14" width="9.33203125" style="2" hidden="1"/>
    <col min="15" max="20" width="14.1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332031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9.33203125" style="2"/>
    <col min="44" max="65" width="9.33203125" style="2" hidden="1"/>
    <col min="66" max="16384" width="9.33203125" style="2"/>
  </cols>
  <sheetData>
    <row r="3" spans="2:46" s="3" customFormat="1" ht="18.75" customHeight="1" x14ac:dyDescent="0.2">
      <c r="C3" s="4"/>
      <c r="L3" s="101" t="s">
        <v>2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AT3" s="5" t="s">
        <v>25</v>
      </c>
    </row>
    <row r="4" spans="2:46" ht="6.75" customHeight="1" x14ac:dyDescent="0.2">
      <c r="L4" s="6"/>
      <c r="AT4" s="7"/>
    </row>
    <row r="5" spans="2:46" ht="6.95" customHeight="1" x14ac:dyDescent="0.2">
      <c r="B5" s="8"/>
      <c r="C5" s="9"/>
      <c r="D5" s="9"/>
      <c r="E5" s="9"/>
      <c r="F5" s="9"/>
      <c r="G5" s="9"/>
      <c r="H5" s="9"/>
      <c r="I5" s="9"/>
      <c r="J5" s="9"/>
      <c r="K5" s="9"/>
      <c r="L5" s="10"/>
      <c r="AT5" s="7" t="s">
        <v>26</v>
      </c>
    </row>
    <row r="6" spans="2:46" ht="24.95" customHeight="1" x14ac:dyDescent="0.2">
      <c r="B6" s="10"/>
      <c r="D6" s="11" t="s">
        <v>27</v>
      </c>
      <c r="L6" s="10"/>
      <c r="M6" s="12" t="s">
        <v>3</v>
      </c>
      <c r="X6" s="13"/>
      <c r="AT6" s="7" t="s">
        <v>1</v>
      </c>
    </row>
    <row r="7" spans="2:46" ht="6.95" customHeight="1" x14ac:dyDescent="0.2">
      <c r="B7" s="10"/>
      <c r="L7" s="10"/>
    </row>
    <row r="8" spans="2:46" ht="12" customHeight="1" x14ac:dyDescent="0.2">
      <c r="B8" s="10"/>
      <c r="D8" s="14" t="s">
        <v>4</v>
      </c>
      <c r="L8" s="10"/>
    </row>
    <row r="9" spans="2:46" ht="16.5" customHeight="1" x14ac:dyDescent="0.2">
      <c r="B9" s="10"/>
      <c r="E9" s="99" t="s">
        <v>76</v>
      </c>
      <c r="F9" s="100"/>
      <c r="G9" s="100"/>
      <c r="H9" s="100"/>
      <c r="L9" s="10"/>
    </row>
    <row r="10" spans="2:46" ht="12" customHeight="1" x14ac:dyDescent="0.2">
      <c r="B10" s="10"/>
      <c r="E10" s="15"/>
      <c r="F10" s="14"/>
      <c r="G10" s="14"/>
      <c r="H10" s="14"/>
      <c r="L10" s="10"/>
    </row>
    <row r="11" spans="2:46" s="17" customFormat="1" ht="12" customHeight="1" x14ac:dyDescent="0.2">
      <c r="B11" s="16"/>
      <c r="D11" s="14" t="s">
        <v>57</v>
      </c>
      <c r="L11" s="16"/>
    </row>
    <row r="12" spans="2:46" s="17" customFormat="1" ht="36.950000000000003" customHeight="1" x14ac:dyDescent="0.2">
      <c r="B12" s="16"/>
      <c r="E12" s="103" t="s">
        <v>77</v>
      </c>
      <c r="F12" s="104"/>
      <c r="G12" s="104"/>
      <c r="H12" s="104"/>
      <c r="L12" s="16"/>
    </row>
    <row r="13" spans="2:46" s="17" customFormat="1" x14ac:dyDescent="0.2">
      <c r="B13" s="16"/>
      <c r="L13" s="16"/>
    </row>
    <row r="14" spans="2:46" s="17" customFormat="1" ht="12" customHeight="1" x14ac:dyDescent="0.2">
      <c r="B14" s="16"/>
      <c r="D14" s="14" t="s">
        <v>5</v>
      </c>
      <c r="F14" s="96" t="s">
        <v>78</v>
      </c>
      <c r="I14" s="14" t="s">
        <v>6</v>
      </c>
      <c r="J14" s="97">
        <v>44993</v>
      </c>
      <c r="L14" s="16"/>
    </row>
    <row r="15" spans="2:46" s="17" customFormat="1" ht="10.9" customHeight="1" x14ac:dyDescent="0.2">
      <c r="B15" s="16"/>
      <c r="L15" s="16"/>
    </row>
    <row r="16" spans="2:46" s="17" customFormat="1" ht="12" customHeight="1" x14ac:dyDescent="0.2">
      <c r="B16" s="16"/>
      <c r="D16" s="14" t="s">
        <v>7</v>
      </c>
      <c r="F16" s="95" t="s">
        <v>53</v>
      </c>
      <c r="I16" s="14" t="s">
        <v>8</v>
      </c>
      <c r="J16" s="18">
        <v>673552</v>
      </c>
      <c r="L16" s="16"/>
    </row>
    <row r="17" spans="2:12" s="17" customFormat="1" ht="18" customHeight="1" x14ac:dyDescent="0.2">
      <c r="B17" s="16"/>
      <c r="E17" s="18"/>
      <c r="I17" s="14" t="s">
        <v>9</v>
      </c>
      <c r="J17" s="18" t="s">
        <v>56</v>
      </c>
      <c r="L17" s="16"/>
    </row>
    <row r="18" spans="2:12" s="17" customFormat="1" ht="6.95" customHeight="1" x14ac:dyDescent="0.2">
      <c r="B18" s="16"/>
      <c r="L18" s="16"/>
    </row>
    <row r="19" spans="2:12" s="17" customFormat="1" ht="12" customHeight="1" x14ac:dyDescent="0.2">
      <c r="B19" s="16"/>
      <c r="D19" s="14" t="s">
        <v>10</v>
      </c>
      <c r="I19" s="14" t="s">
        <v>8</v>
      </c>
      <c r="J19" s="98"/>
      <c r="L19" s="16"/>
    </row>
    <row r="20" spans="2:12" s="17" customFormat="1" ht="18" customHeight="1" x14ac:dyDescent="0.2">
      <c r="B20" s="16"/>
      <c r="E20" s="105"/>
      <c r="F20" s="106"/>
      <c r="G20" s="106"/>
      <c r="H20" s="106"/>
      <c r="I20" s="14" t="s">
        <v>9</v>
      </c>
      <c r="J20" s="98"/>
      <c r="L20" s="16"/>
    </row>
    <row r="21" spans="2:12" s="17" customFormat="1" ht="6.95" customHeight="1" x14ac:dyDescent="0.2">
      <c r="B21" s="16"/>
      <c r="L21" s="16"/>
    </row>
    <row r="22" spans="2:12" s="20" customFormat="1" ht="16.5" customHeight="1" x14ac:dyDescent="0.2">
      <c r="B22" s="19"/>
      <c r="E22" s="107" t="s">
        <v>0</v>
      </c>
      <c r="F22" s="107"/>
      <c r="G22" s="107"/>
      <c r="H22" s="107"/>
      <c r="L22" s="19"/>
    </row>
    <row r="23" spans="2:12" s="17" customFormat="1" ht="6.95" customHeight="1" x14ac:dyDescent="0.2">
      <c r="B23" s="16"/>
      <c r="L23" s="16"/>
    </row>
    <row r="24" spans="2:12" s="17" customFormat="1" ht="6.95" customHeight="1" x14ac:dyDescent="0.2">
      <c r="B24" s="16"/>
      <c r="D24" s="21"/>
      <c r="E24" s="21"/>
      <c r="F24" s="21"/>
      <c r="G24" s="21"/>
      <c r="H24" s="21"/>
      <c r="I24" s="21"/>
      <c r="J24" s="21"/>
      <c r="K24" s="21"/>
      <c r="L24" s="16"/>
    </row>
    <row r="25" spans="2:12" s="17" customFormat="1" ht="25.35" customHeight="1" x14ac:dyDescent="0.2">
      <c r="B25" s="16"/>
      <c r="D25" s="22" t="s">
        <v>11</v>
      </c>
      <c r="J25" s="23">
        <f>ROUND(J84, 2)</f>
        <v>0</v>
      </c>
      <c r="L25" s="16"/>
    </row>
    <row r="26" spans="2:12" s="17" customFormat="1" ht="6.95" customHeight="1" x14ac:dyDescent="0.2">
      <c r="B26" s="16"/>
      <c r="D26" s="21"/>
      <c r="E26" s="21"/>
      <c r="F26" s="21"/>
      <c r="G26" s="21"/>
      <c r="H26" s="21"/>
      <c r="I26" s="21"/>
      <c r="J26" s="21"/>
      <c r="K26" s="21"/>
      <c r="L26" s="16"/>
    </row>
    <row r="27" spans="2:12" s="17" customFormat="1" ht="14.45" customHeight="1" x14ac:dyDescent="0.2">
      <c r="B27" s="16"/>
      <c r="F27" s="24" t="s">
        <v>13</v>
      </c>
      <c r="I27" s="24" t="s">
        <v>12</v>
      </c>
      <c r="J27" s="24" t="s">
        <v>14</v>
      </c>
      <c r="L27" s="16"/>
    </row>
    <row r="28" spans="2:12" s="17" customFormat="1" ht="14.45" hidden="1" customHeight="1" x14ac:dyDescent="0.2">
      <c r="B28" s="16"/>
      <c r="D28" s="25" t="s">
        <v>15</v>
      </c>
      <c r="E28" s="93" t="s">
        <v>16</v>
      </c>
      <c r="F28" s="26">
        <f>J26</f>
        <v>0</v>
      </c>
      <c r="I28" s="27">
        <v>0.21</v>
      </c>
      <c r="J28" s="26">
        <f t="shared" ref="J28:J31" si="0">F28*I28</f>
        <v>0</v>
      </c>
      <c r="L28" s="16"/>
    </row>
    <row r="29" spans="2:12" s="17" customFormat="1" ht="14.45" hidden="1" customHeight="1" x14ac:dyDescent="0.2">
      <c r="B29" s="16"/>
      <c r="D29" s="25" t="s">
        <v>15</v>
      </c>
      <c r="E29" s="93" t="s">
        <v>16</v>
      </c>
      <c r="F29" s="26" t="str">
        <f>J27</f>
        <v>Výše daně</v>
      </c>
      <c r="I29" s="27">
        <v>0.21</v>
      </c>
      <c r="J29" s="26" t="e">
        <f t="shared" si="0"/>
        <v>#VALUE!</v>
      </c>
      <c r="L29" s="16"/>
    </row>
    <row r="30" spans="2:12" s="17" customFormat="1" ht="14.45" hidden="1" customHeight="1" x14ac:dyDescent="0.2">
      <c r="B30" s="16"/>
      <c r="D30" s="25" t="s">
        <v>15</v>
      </c>
      <c r="E30" s="93" t="s">
        <v>16</v>
      </c>
      <c r="F30" s="26" t="e">
        <f>#REF!</f>
        <v>#REF!</v>
      </c>
      <c r="I30" s="27">
        <v>0.21</v>
      </c>
      <c r="J30" s="26" t="e">
        <f t="shared" si="0"/>
        <v>#REF!</v>
      </c>
      <c r="L30" s="16"/>
    </row>
    <row r="31" spans="2:12" s="92" customFormat="1" ht="14.45" customHeight="1" x14ac:dyDescent="0.2">
      <c r="B31" s="16"/>
      <c r="D31" s="25" t="s">
        <v>15</v>
      </c>
      <c r="E31" s="93" t="s">
        <v>16</v>
      </c>
      <c r="F31" s="26">
        <f>SUM(I86:I88,I91,I93:I95,I96:I104)</f>
        <v>0</v>
      </c>
      <c r="I31" s="27">
        <v>0.15</v>
      </c>
      <c r="J31" s="26">
        <f t="shared" si="0"/>
        <v>0</v>
      </c>
      <c r="L31" s="16"/>
    </row>
    <row r="32" spans="2:12" s="17" customFormat="1" ht="6.95" customHeight="1" x14ac:dyDescent="0.2">
      <c r="B32" s="16"/>
      <c r="L32" s="16"/>
    </row>
    <row r="33" spans="2:12" s="17" customFormat="1" ht="25.35" customHeight="1" x14ac:dyDescent="0.2">
      <c r="B33" s="16"/>
      <c r="C33" s="28"/>
      <c r="D33" s="29" t="s">
        <v>17</v>
      </c>
      <c r="E33" s="30"/>
      <c r="F33" s="30"/>
      <c r="G33" s="31" t="s">
        <v>18</v>
      </c>
      <c r="H33" s="32" t="s">
        <v>19</v>
      </c>
      <c r="I33" s="30"/>
      <c r="J33" s="33">
        <f>SUM(J25+J31)</f>
        <v>0</v>
      </c>
      <c r="K33" s="34"/>
      <c r="L33" s="16"/>
    </row>
    <row r="34" spans="2:12" s="17" customFormat="1" ht="14.45" customHeight="1" x14ac:dyDescent="0.2">
      <c r="B34" s="16"/>
      <c r="L34" s="16"/>
    </row>
    <row r="35" spans="2:12" ht="14.45" customHeight="1" x14ac:dyDescent="0.2">
      <c r="B35" s="10"/>
      <c r="L35" s="10"/>
    </row>
    <row r="36" spans="2:12" ht="14.45" customHeight="1" x14ac:dyDescent="0.2">
      <c r="B36" s="10"/>
      <c r="L36" s="10"/>
    </row>
    <row r="37" spans="2:12" x14ac:dyDescent="0.2">
      <c r="B37" s="10"/>
      <c r="L37" s="10"/>
    </row>
    <row r="38" spans="2:12" x14ac:dyDescent="0.2">
      <c r="B38" s="10"/>
      <c r="L38" s="10"/>
    </row>
    <row r="39" spans="2:12" x14ac:dyDescent="0.2">
      <c r="B39" s="10"/>
      <c r="L39" s="10"/>
    </row>
    <row r="40" spans="2:12" x14ac:dyDescent="0.2">
      <c r="B40" s="10"/>
      <c r="L40" s="10"/>
    </row>
    <row r="41" spans="2:12" s="17" customFormat="1" ht="12.75" x14ac:dyDescent="0.2">
      <c r="B41" s="16"/>
      <c r="D41" s="35" t="s">
        <v>20</v>
      </c>
      <c r="E41" s="36"/>
      <c r="F41" s="37" t="s">
        <v>21</v>
      </c>
      <c r="G41" s="35"/>
      <c r="H41" s="36"/>
      <c r="I41" s="36"/>
      <c r="J41" s="38"/>
      <c r="K41" s="36"/>
      <c r="L41" s="16"/>
    </row>
    <row r="42" spans="2:12" s="17" customFormat="1" ht="14.45" customHeight="1" x14ac:dyDescent="0.2"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16"/>
    </row>
    <row r="46" spans="2:12" s="17" customFormat="1" ht="6.95" customHeight="1" x14ac:dyDescent="0.2"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6"/>
    </row>
    <row r="47" spans="2:12" s="17" customFormat="1" ht="24.95" customHeight="1" x14ac:dyDescent="0.2">
      <c r="B47" s="16"/>
      <c r="C47" s="11" t="s">
        <v>29</v>
      </c>
      <c r="L47" s="16"/>
    </row>
    <row r="48" spans="2:12" s="17" customFormat="1" ht="6.95" customHeight="1" x14ac:dyDescent="0.2">
      <c r="B48" s="16"/>
      <c r="L48" s="16"/>
    </row>
    <row r="49" spans="2:47" s="17" customFormat="1" ht="12" customHeight="1" x14ac:dyDescent="0.2">
      <c r="B49" s="16"/>
      <c r="C49" s="14" t="s">
        <v>4</v>
      </c>
      <c r="L49" s="16"/>
    </row>
    <row r="50" spans="2:47" s="17" customFormat="1" ht="16.5" customHeight="1" x14ac:dyDescent="0.2">
      <c r="B50" s="16"/>
      <c r="E50" s="99" t="str">
        <f>E9</f>
        <v>Restaurování sochy</v>
      </c>
      <c r="F50" s="100"/>
      <c r="G50" s="100"/>
      <c r="H50" s="100"/>
      <c r="L50" s="16"/>
    </row>
    <row r="51" spans="2:47" s="17" customFormat="1" ht="12" customHeight="1" x14ac:dyDescent="0.2">
      <c r="B51" s="16"/>
      <c r="C51" s="14" t="s">
        <v>28</v>
      </c>
      <c r="L51" s="16"/>
    </row>
    <row r="52" spans="2:47" s="17" customFormat="1" ht="31.5" customHeight="1" x14ac:dyDescent="0.2">
      <c r="B52" s="16"/>
      <c r="E52" s="103" t="str">
        <f>E12</f>
        <v>Restaurování a obnova sochy Hygie v PN Horní Beřkovice</v>
      </c>
      <c r="F52" s="104"/>
      <c r="G52" s="104"/>
      <c r="H52" s="104"/>
      <c r="L52" s="16"/>
    </row>
    <row r="53" spans="2:47" s="17" customFormat="1" ht="6.95" customHeight="1" x14ac:dyDescent="0.2">
      <c r="B53" s="16"/>
      <c r="L53" s="16"/>
    </row>
    <row r="54" spans="2:47" s="17" customFormat="1" ht="12" customHeight="1" x14ac:dyDescent="0.2">
      <c r="B54" s="16"/>
      <c r="C54" s="14" t="s">
        <v>5</v>
      </c>
      <c r="E54" s="18"/>
      <c r="F54" s="18" t="s">
        <v>54</v>
      </c>
      <c r="I54" s="14" t="s">
        <v>6</v>
      </c>
      <c r="J54" s="43">
        <f>IF(J14="","",J14)</f>
        <v>44993</v>
      </c>
      <c r="L54" s="16"/>
    </row>
    <row r="55" spans="2:47" s="17" customFormat="1" ht="6.95" customHeight="1" x14ac:dyDescent="0.2">
      <c r="B55" s="16"/>
      <c r="L55" s="16"/>
    </row>
    <row r="56" spans="2:47" s="17" customFormat="1" ht="15.2" customHeight="1" x14ac:dyDescent="0.2">
      <c r="B56" s="16"/>
      <c r="C56" s="14" t="s">
        <v>7</v>
      </c>
      <c r="F56" s="18" t="str">
        <f>F16</f>
        <v>Psychiatrická nemocnice Horní Beřkovice</v>
      </c>
      <c r="I56" s="14"/>
      <c r="J56" s="44"/>
      <c r="L56" s="16"/>
    </row>
    <row r="57" spans="2:47" s="17" customFormat="1" ht="15.2" customHeight="1" x14ac:dyDescent="0.2">
      <c r="B57" s="16"/>
      <c r="C57" s="14" t="s">
        <v>10</v>
      </c>
      <c r="F57" s="18" t="str">
        <f>IF(E20="","",E20)</f>
        <v/>
      </c>
      <c r="I57" s="14"/>
      <c r="J57" s="44"/>
      <c r="L57" s="16"/>
    </row>
    <row r="58" spans="2:47" s="17" customFormat="1" ht="10.35" customHeight="1" x14ac:dyDescent="0.2">
      <c r="B58" s="16"/>
      <c r="L58" s="16"/>
    </row>
    <row r="59" spans="2:47" s="17" customFormat="1" ht="29.25" customHeight="1" x14ac:dyDescent="0.2">
      <c r="B59" s="16"/>
      <c r="C59" s="45" t="s">
        <v>30</v>
      </c>
      <c r="D59" s="28"/>
      <c r="E59" s="28"/>
      <c r="F59" s="28"/>
      <c r="G59" s="28"/>
      <c r="H59" s="28"/>
      <c r="I59" s="28"/>
      <c r="J59" s="46" t="s">
        <v>31</v>
      </c>
      <c r="K59" s="28"/>
      <c r="L59" s="16"/>
    </row>
    <row r="60" spans="2:47" s="17" customFormat="1" ht="10.35" customHeight="1" x14ac:dyDescent="0.2">
      <c r="B60" s="16"/>
      <c r="L60" s="16"/>
    </row>
    <row r="61" spans="2:47" s="17" customFormat="1" ht="22.9" customHeight="1" x14ac:dyDescent="0.2">
      <c r="B61" s="16"/>
      <c r="C61" s="47" t="s">
        <v>32</v>
      </c>
      <c r="J61" s="23">
        <f>SUM(J62:J64)</f>
        <v>0</v>
      </c>
      <c r="L61" s="16"/>
      <c r="AU61" s="7" t="s">
        <v>33</v>
      </c>
    </row>
    <row r="62" spans="2:47" s="49" customFormat="1" ht="24.95" customHeight="1" x14ac:dyDescent="0.2">
      <c r="B62" s="48"/>
      <c r="D62" s="50" t="s">
        <v>79</v>
      </c>
      <c r="E62" s="51"/>
      <c r="F62" s="51"/>
      <c r="G62" s="51"/>
      <c r="H62" s="51"/>
      <c r="I62" s="51"/>
      <c r="J62" s="52">
        <f>J85</f>
        <v>0</v>
      </c>
      <c r="L62" s="48"/>
    </row>
    <row r="63" spans="2:47" s="49" customFormat="1" ht="24.95" customHeight="1" x14ac:dyDescent="0.2">
      <c r="B63" s="48"/>
      <c r="D63" s="50" t="s">
        <v>58</v>
      </c>
      <c r="E63" s="51"/>
      <c r="F63" s="51"/>
      <c r="G63" s="51"/>
      <c r="H63" s="51"/>
      <c r="I63" s="51"/>
      <c r="J63" s="52">
        <f>J90</f>
        <v>0</v>
      </c>
      <c r="L63" s="48"/>
    </row>
    <row r="64" spans="2:47" s="49" customFormat="1" ht="24.95" customHeight="1" x14ac:dyDescent="0.2">
      <c r="B64" s="48"/>
      <c r="D64" s="50" t="s">
        <v>74</v>
      </c>
      <c r="E64" s="51"/>
      <c r="F64" s="51"/>
      <c r="G64" s="51"/>
      <c r="H64" s="51"/>
      <c r="I64" s="51"/>
      <c r="J64" s="52">
        <f>J92</f>
        <v>0</v>
      </c>
      <c r="L64" s="48"/>
    </row>
    <row r="65" spans="2:12" s="17" customFormat="1" ht="21.75" customHeight="1" x14ac:dyDescent="0.2">
      <c r="B65" s="16"/>
      <c r="L65" s="16"/>
    </row>
    <row r="66" spans="2:12" s="17" customFormat="1" ht="6.95" customHeight="1" x14ac:dyDescent="0.2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6"/>
    </row>
    <row r="70" spans="2:12" s="17" customFormat="1" ht="6.95" customHeight="1" x14ac:dyDescent="0.2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6"/>
    </row>
    <row r="71" spans="2:12" s="17" customFormat="1" ht="24.95" customHeight="1" x14ac:dyDescent="0.2">
      <c r="B71" s="16"/>
      <c r="C71" s="11" t="s">
        <v>34</v>
      </c>
      <c r="L71" s="16"/>
    </row>
    <row r="72" spans="2:12" s="17" customFormat="1" ht="6.95" customHeight="1" x14ac:dyDescent="0.2">
      <c r="B72" s="16"/>
      <c r="L72" s="16"/>
    </row>
    <row r="73" spans="2:12" s="17" customFormat="1" ht="12" customHeight="1" x14ac:dyDescent="0.2">
      <c r="B73" s="16"/>
      <c r="C73" s="14" t="s">
        <v>4</v>
      </c>
      <c r="L73" s="16"/>
    </row>
    <row r="74" spans="2:12" s="17" customFormat="1" ht="16.5" customHeight="1" x14ac:dyDescent="0.2">
      <c r="B74" s="16"/>
      <c r="E74" s="99" t="str">
        <f>E9</f>
        <v>Restaurování sochy</v>
      </c>
      <c r="F74" s="100"/>
      <c r="G74" s="100"/>
      <c r="H74" s="100"/>
      <c r="L74" s="16"/>
    </row>
    <row r="75" spans="2:12" s="17" customFormat="1" ht="12" customHeight="1" x14ac:dyDescent="0.2">
      <c r="B75" s="16"/>
      <c r="C75" s="14" t="s">
        <v>28</v>
      </c>
      <c r="L75" s="16"/>
    </row>
    <row r="76" spans="2:12" s="17" customFormat="1" ht="32.25" customHeight="1" x14ac:dyDescent="0.2">
      <c r="B76" s="16"/>
      <c r="E76" s="103" t="str">
        <f>E12</f>
        <v>Restaurování a obnova sochy Hygie v PN Horní Beřkovice</v>
      </c>
      <c r="F76" s="104"/>
      <c r="G76" s="104"/>
      <c r="H76" s="104"/>
      <c r="L76" s="16"/>
    </row>
    <row r="77" spans="2:12" s="17" customFormat="1" ht="6.95" customHeight="1" x14ac:dyDescent="0.2">
      <c r="B77" s="16"/>
      <c r="L77" s="16"/>
    </row>
    <row r="78" spans="2:12" s="17" customFormat="1" ht="12" customHeight="1" x14ac:dyDescent="0.2">
      <c r="B78" s="16"/>
      <c r="C78" s="14" t="s">
        <v>5</v>
      </c>
      <c r="F78" s="18" t="str">
        <f>F14</f>
        <v xml:space="preserve">čestný dvůr v areálu zámku Horní Beřkovice, čp. 1. </v>
      </c>
      <c r="I78" s="14" t="s">
        <v>6</v>
      </c>
      <c r="J78" s="43">
        <f>IF(J14="","",J14)</f>
        <v>44993</v>
      </c>
      <c r="L78" s="16"/>
    </row>
    <row r="79" spans="2:12" s="17" customFormat="1" ht="6.95" customHeight="1" x14ac:dyDescent="0.2">
      <c r="B79" s="16"/>
      <c r="L79" s="16"/>
    </row>
    <row r="80" spans="2:12" s="17" customFormat="1" ht="15.2" customHeight="1" x14ac:dyDescent="0.2">
      <c r="B80" s="16"/>
      <c r="C80" s="14" t="s">
        <v>7</v>
      </c>
      <c r="F80" s="18" t="str">
        <f>F16</f>
        <v>Psychiatrická nemocnice Horní Beřkovice</v>
      </c>
      <c r="I80" s="14"/>
      <c r="J80" s="44"/>
      <c r="L80" s="16"/>
    </row>
    <row r="81" spans="2:65" s="17" customFormat="1" ht="15.2" customHeight="1" x14ac:dyDescent="0.2">
      <c r="B81" s="16"/>
      <c r="C81" s="14" t="s">
        <v>10</v>
      </c>
      <c r="F81" s="18" t="str">
        <f>IF(E20="","",E20)</f>
        <v/>
      </c>
      <c r="I81" s="14"/>
      <c r="J81" s="44"/>
      <c r="L81" s="16"/>
    </row>
    <row r="82" spans="2:65" s="17" customFormat="1" ht="10.35" customHeight="1" x14ac:dyDescent="0.2">
      <c r="B82" s="16"/>
      <c r="L82" s="16"/>
    </row>
    <row r="83" spans="2:65" s="61" customFormat="1" ht="29.25" customHeight="1" x14ac:dyDescent="0.2">
      <c r="B83" s="53"/>
      <c r="C83" s="54" t="s">
        <v>35</v>
      </c>
      <c r="D83" s="108" t="s">
        <v>55</v>
      </c>
      <c r="E83" s="108"/>
      <c r="F83" s="108"/>
      <c r="G83" s="55" t="s">
        <v>36</v>
      </c>
      <c r="H83" s="55" t="s">
        <v>37</v>
      </c>
      <c r="I83" s="55" t="s">
        <v>38</v>
      </c>
      <c r="J83" s="56" t="s">
        <v>31</v>
      </c>
      <c r="K83" s="57" t="s">
        <v>39</v>
      </c>
      <c r="L83" s="53"/>
      <c r="M83" s="58" t="s">
        <v>0</v>
      </c>
      <c r="N83" s="59" t="s">
        <v>15</v>
      </c>
      <c r="O83" s="59" t="s">
        <v>40</v>
      </c>
      <c r="P83" s="59" t="s">
        <v>41</v>
      </c>
      <c r="Q83" s="59" t="s">
        <v>42</v>
      </c>
      <c r="R83" s="59" t="s">
        <v>43</v>
      </c>
      <c r="S83" s="59" t="s">
        <v>44</v>
      </c>
      <c r="T83" s="60" t="s">
        <v>45</v>
      </c>
    </row>
    <row r="84" spans="2:65" s="17" customFormat="1" ht="22.9" customHeight="1" x14ac:dyDescent="0.25">
      <c r="B84" s="16"/>
      <c r="C84" s="62" t="s">
        <v>46</v>
      </c>
      <c r="J84" s="63">
        <f>SUM(J85+J90+J92)</f>
        <v>0</v>
      </c>
      <c r="L84" s="16"/>
      <c r="M84" s="64"/>
      <c r="N84" s="21"/>
      <c r="O84" s="21"/>
      <c r="P84" s="65" t="e">
        <f>P85+#REF!+P92+#REF!</f>
        <v>#REF!</v>
      </c>
      <c r="Q84" s="21"/>
      <c r="R84" s="65" t="e">
        <f>R85+#REF!+R92+#REF!</f>
        <v>#REF!</v>
      </c>
      <c r="S84" s="21"/>
      <c r="T84" s="66" t="e">
        <f>T85+#REF!+T92+#REF!</f>
        <v>#REF!</v>
      </c>
      <c r="AT84" s="7" t="s">
        <v>22</v>
      </c>
      <c r="AU84" s="7" t="s">
        <v>33</v>
      </c>
      <c r="BK84" s="67" t="e">
        <f>BK85+#REF!+BK92+#REF!</f>
        <v>#REF!</v>
      </c>
    </row>
    <row r="85" spans="2:65" s="69" customFormat="1" ht="25.9" customHeight="1" x14ac:dyDescent="0.2">
      <c r="B85" s="68"/>
      <c r="D85" s="112" t="str">
        <f>D62</f>
        <v>Demontáž, transfer a následné sesazení</v>
      </c>
      <c r="E85" s="112"/>
      <c r="F85" s="112"/>
      <c r="J85" s="70">
        <f>SUM(J86:J89)</f>
        <v>0</v>
      </c>
      <c r="L85" s="68"/>
      <c r="M85" s="71"/>
      <c r="N85" s="72"/>
      <c r="O85" s="72"/>
      <c r="P85" s="73" t="e">
        <f>#REF!</f>
        <v>#REF!</v>
      </c>
      <c r="Q85" s="72"/>
      <c r="R85" s="73" t="e">
        <f>#REF!</f>
        <v>#REF!</v>
      </c>
      <c r="S85" s="72"/>
      <c r="T85" s="74" t="e">
        <f>#REF!</f>
        <v>#REF!</v>
      </c>
      <c r="AR85" s="75" t="s">
        <v>24</v>
      </c>
      <c r="AT85" s="76" t="s">
        <v>22</v>
      </c>
      <c r="AU85" s="76" t="s">
        <v>23</v>
      </c>
      <c r="AY85" s="75" t="s">
        <v>47</v>
      </c>
      <c r="BK85" s="77" t="e">
        <f>#REF!</f>
        <v>#REF!</v>
      </c>
    </row>
    <row r="86" spans="2:65" s="17" customFormat="1" ht="18" customHeight="1" x14ac:dyDescent="0.2">
      <c r="B86" s="16"/>
      <c r="C86" s="78">
        <v>1</v>
      </c>
      <c r="D86" s="109" t="s">
        <v>59</v>
      </c>
      <c r="E86" s="110"/>
      <c r="F86" s="111"/>
      <c r="G86" s="79" t="s">
        <v>52</v>
      </c>
      <c r="H86" s="80">
        <v>1</v>
      </c>
      <c r="I86" s="1"/>
      <c r="J86" s="81">
        <f>ROUND(I86*H86,2)</f>
        <v>0</v>
      </c>
      <c r="K86" s="82" t="s">
        <v>49</v>
      </c>
      <c r="L86" s="16"/>
      <c r="M86" s="83" t="s">
        <v>0</v>
      </c>
      <c r="N86" s="84" t="s">
        <v>16</v>
      </c>
      <c r="O86" s="85"/>
      <c r="P86" s="86">
        <f t="shared" ref="P86" si="1">O86*H86</f>
        <v>0</v>
      </c>
      <c r="Q86" s="86">
        <v>0</v>
      </c>
      <c r="R86" s="86">
        <f t="shared" ref="R86" si="2">Q86*H86</f>
        <v>0</v>
      </c>
      <c r="S86" s="86">
        <v>0</v>
      </c>
      <c r="T86" s="87">
        <f t="shared" ref="T86" si="3">S86*H86</f>
        <v>0</v>
      </c>
      <c r="AR86" s="88" t="s">
        <v>50</v>
      </c>
      <c r="AT86" s="88" t="s">
        <v>48</v>
      </c>
      <c r="AU86" s="88" t="s">
        <v>26</v>
      </c>
      <c r="AY86" s="7" t="s">
        <v>47</v>
      </c>
      <c r="BE86" s="89">
        <f t="shared" ref="BE86" si="4">IF(N86="základní",J86,0)</f>
        <v>0</v>
      </c>
      <c r="BF86" s="89">
        <f t="shared" ref="BF86" si="5">IF(N86="snížená",J86,0)</f>
        <v>0</v>
      </c>
      <c r="BG86" s="89">
        <f t="shared" ref="BG86" si="6">IF(N86="zákl. přenesená",J86,0)</f>
        <v>0</v>
      </c>
      <c r="BH86" s="89">
        <f t="shared" ref="BH86" si="7">IF(N86="sníž. přenesená",J86,0)</f>
        <v>0</v>
      </c>
      <c r="BI86" s="89">
        <f t="shared" ref="BI86" si="8">IF(N86="nulová",J86,0)</f>
        <v>0</v>
      </c>
      <c r="BJ86" s="7" t="s">
        <v>24</v>
      </c>
      <c r="BK86" s="89">
        <f t="shared" ref="BK86" si="9">ROUND(I86*H86,2)</f>
        <v>0</v>
      </c>
      <c r="BL86" s="7" t="s">
        <v>50</v>
      </c>
      <c r="BM86" s="88" t="s">
        <v>51</v>
      </c>
    </row>
    <row r="87" spans="2:65" s="17" customFormat="1" ht="18" customHeight="1" x14ac:dyDescent="0.2">
      <c r="B87" s="16"/>
      <c r="C87" s="78">
        <v>2</v>
      </c>
      <c r="D87" s="109" t="s">
        <v>60</v>
      </c>
      <c r="E87" s="110"/>
      <c r="F87" s="111"/>
      <c r="G87" s="79" t="s">
        <v>52</v>
      </c>
      <c r="H87" s="80">
        <v>1</v>
      </c>
      <c r="I87" s="1"/>
      <c r="J87" s="81">
        <f t="shared" ref="J87:J104" si="10">ROUND(I87*H87,2)</f>
        <v>0</v>
      </c>
      <c r="K87" s="82"/>
      <c r="L87" s="16"/>
      <c r="M87" s="83"/>
      <c r="N87" s="84"/>
      <c r="O87" s="85"/>
      <c r="P87" s="86"/>
      <c r="Q87" s="86"/>
      <c r="R87" s="86"/>
      <c r="S87" s="86"/>
      <c r="T87" s="87"/>
      <c r="AR87" s="88"/>
      <c r="AT87" s="88"/>
      <c r="AU87" s="88"/>
      <c r="AY87" s="7"/>
      <c r="BE87" s="89"/>
      <c r="BF87" s="89"/>
      <c r="BG87" s="89"/>
      <c r="BH87" s="89"/>
      <c r="BI87" s="89"/>
      <c r="BJ87" s="7"/>
      <c r="BK87" s="89"/>
      <c r="BL87" s="7"/>
      <c r="BM87" s="88"/>
    </row>
    <row r="88" spans="2:65" s="92" customFormat="1" ht="18" customHeight="1" x14ac:dyDescent="0.2">
      <c r="B88" s="16"/>
      <c r="C88" s="78">
        <v>3</v>
      </c>
      <c r="D88" s="109" t="s">
        <v>61</v>
      </c>
      <c r="E88" s="110"/>
      <c r="F88" s="111"/>
      <c r="G88" s="79" t="s">
        <v>52</v>
      </c>
      <c r="H88" s="80">
        <v>1</v>
      </c>
      <c r="I88" s="1"/>
      <c r="J88" s="81">
        <f t="shared" ref="J88" si="11">ROUND(I88*H88,2)</f>
        <v>0</v>
      </c>
      <c r="K88" s="82"/>
      <c r="L88" s="16"/>
      <c r="M88" s="83"/>
      <c r="N88" s="84"/>
      <c r="O88" s="85"/>
      <c r="P88" s="86"/>
      <c r="Q88" s="86"/>
      <c r="R88" s="86"/>
      <c r="S88" s="86"/>
      <c r="T88" s="87"/>
      <c r="AR88" s="88"/>
      <c r="AT88" s="88"/>
      <c r="AU88" s="88"/>
      <c r="AY88" s="7"/>
      <c r="BE88" s="89"/>
      <c r="BF88" s="89"/>
      <c r="BG88" s="89"/>
      <c r="BH88" s="89"/>
      <c r="BI88" s="89"/>
      <c r="BJ88" s="7"/>
      <c r="BK88" s="89"/>
      <c r="BL88" s="7"/>
      <c r="BM88" s="88"/>
    </row>
    <row r="89" spans="2:65" s="17" customFormat="1" ht="25.5" customHeight="1" x14ac:dyDescent="0.2">
      <c r="B89" s="16"/>
      <c r="C89" s="113" t="s">
        <v>75</v>
      </c>
      <c r="D89" s="114"/>
      <c r="E89" s="114"/>
      <c r="F89" s="114"/>
      <c r="G89" s="114"/>
      <c r="H89" s="114"/>
      <c r="I89" s="114"/>
      <c r="J89" s="115"/>
      <c r="K89" s="82"/>
      <c r="L89" s="16"/>
      <c r="M89" s="83"/>
      <c r="N89" s="84"/>
      <c r="O89" s="85"/>
      <c r="P89" s="86"/>
      <c r="Q89" s="86"/>
      <c r="R89" s="86"/>
      <c r="S89" s="86"/>
      <c r="T89" s="87"/>
      <c r="AR89" s="88"/>
      <c r="AT89" s="88"/>
      <c r="AU89" s="88"/>
      <c r="AY89" s="7"/>
      <c r="BE89" s="89"/>
      <c r="BF89" s="89"/>
      <c r="BG89" s="89"/>
      <c r="BH89" s="89"/>
      <c r="BI89" s="89"/>
      <c r="BJ89" s="7"/>
      <c r="BK89" s="89"/>
      <c r="BL89" s="7"/>
      <c r="BM89" s="88"/>
    </row>
    <row r="90" spans="2:65" s="92" customFormat="1" ht="18" customHeight="1" x14ac:dyDescent="0.2">
      <c r="B90" s="16"/>
      <c r="C90" s="69"/>
      <c r="D90" s="112" t="str">
        <f>D63</f>
        <v>Zhotovení nového základu</v>
      </c>
      <c r="E90" s="112"/>
      <c r="F90" s="112"/>
      <c r="G90" s="69"/>
      <c r="H90" s="69"/>
      <c r="I90" s="69"/>
      <c r="J90" s="70">
        <f>SUM(J91)</f>
        <v>0</v>
      </c>
      <c r="K90" s="94"/>
      <c r="L90" s="16"/>
      <c r="M90" s="83"/>
      <c r="N90" s="84"/>
      <c r="O90" s="85"/>
      <c r="P90" s="86"/>
      <c r="Q90" s="86"/>
      <c r="R90" s="86"/>
      <c r="S90" s="86"/>
      <c r="T90" s="87"/>
      <c r="AR90" s="88"/>
      <c r="AT90" s="88"/>
      <c r="AU90" s="88"/>
      <c r="AY90" s="7"/>
      <c r="BE90" s="89"/>
      <c r="BF90" s="89"/>
      <c r="BG90" s="89"/>
      <c r="BH90" s="89"/>
      <c r="BI90" s="89"/>
      <c r="BJ90" s="7"/>
      <c r="BK90" s="89"/>
      <c r="BL90" s="7"/>
      <c r="BM90" s="88"/>
    </row>
    <row r="91" spans="2:65" s="92" customFormat="1" ht="18" customHeight="1" x14ac:dyDescent="0.2">
      <c r="B91" s="16"/>
      <c r="C91" s="78">
        <v>4</v>
      </c>
      <c r="D91" s="109" t="s">
        <v>58</v>
      </c>
      <c r="E91" s="110"/>
      <c r="F91" s="111"/>
      <c r="G91" s="79" t="s">
        <v>52</v>
      </c>
      <c r="H91" s="80">
        <v>1</v>
      </c>
      <c r="I91" s="1"/>
      <c r="J91" s="81">
        <f t="shared" si="10"/>
        <v>0</v>
      </c>
      <c r="K91" s="94"/>
      <c r="L91" s="16"/>
      <c r="M91" s="83"/>
      <c r="N91" s="84"/>
      <c r="O91" s="85"/>
      <c r="P91" s="86"/>
      <c r="Q91" s="86"/>
      <c r="R91" s="86"/>
      <c r="S91" s="86"/>
      <c r="T91" s="87"/>
      <c r="AR91" s="88"/>
      <c r="AT91" s="88"/>
      <c r="AU91" s="88"/>
      <c r="AY91" s="7"/>
      <c r="BE91" s="89"/>
      <c r="BF91" s="89"/>
      <c r="BG91" s="89"/>
      <c r="BH91" s="89"/>
      <c r="BI91" s="89"/>
      <c r="BJ91" s="7"/>
      <c r="BK91" s="89"/>
      <c r="BL91" s="7"/>
      <c r="BM91" s="88"/>
    </row>
    <row r="92" spans="2:65" s="69" customFormat="1" ht="18" customHeight="1" x14ac:dyDescent="0.2">
      <c r="B92" s="68"/>
      <c r="D92" s="116" t="str">
        <f>D64</f>
        <v>Restaurování sochy, podstavce, plinty</v>
      </c>
      <c r="E92" s="116"/>
      <c r="F92" s="116"/>
      <c r="H92" s="80"/>
      <c r="J92" s="70">
        <f>SUM(J93:J104)</f>
        <v>0</v>
      </c>
      <c r="L92" s="68"/>
      <c r="M92" s="71"/>
      <c r="N92" s="72"/>
      <c r="O92" s="72"/>
      <c r="P92" s="73" t="e">
        <f>SUM(#REF!)</f>
        <v>#REF!</v>
      </c>
      <c r="Q92" s="72"/>
      <c r="R92" s="73" t="e">
        <f>SUM(#REF!)</f>
        <v>#REF!</v>
      </c>
      <c r="S92" s="72"/>
      <c r="T92" s="74" t="e">
        <f>SUM(#REF!)</f>
        <v>#REF!</v>
      </c>
      <c r="AR92" s="75" t="s">
        <v>50</v>
      </c>
      <c r="AT92" s="76" t="s">
        <v>22</v>
      </c>
      <c r="AU92" s="76" t="s">
        <v>23</v>
      </c>
      <c r="AY92" s="75" t="s">
        <v>47</v>
      </c>
      <c r="BK92" s="77" t="e">
        <f>SUM(#REF!)</f>
        <v>#REF!</v>
      </c>
    </row>
    <row r="93" spans="2:65" s="69" customFormat="1" ht="18" customHeight="1" x14ac:dyDescent="0.2">
      <c r="B93" s="68"/>
      <c r="C93" s="90">
        <v>5</v>
      </c>
      <c r="D93" s="109" t="s">
        <v>62</v>
      </c>
      <c r="E93" s="110"/>
      <c r="F93" s="111"/>
      <c r="G93" s="79" t="s">
        <v>52</v>
      </c>
      <c r="H93" s="80">
        <v>1</v>
      </c>
      <c r="I93" s="1"/>
      <c r="J93" s="81">
        <f t="shared" si="10"/>
        <v>0</v>
      </c>
      <c r="L93" s="68"/>
      <c r="M93" s="71"/>
      <c r="N93" s="72"/>
      <c r="O93" s="72"/>
      <c r="P93" s="73"/>
      <c r="Q93" s="72"/>
      <c r="R93" s="73"/>
      <c r="S93" s="72"/>
      <c r="T93" s="74"/>
      <c r="AR93" s="75"/>
      <c r="AT93" s="76"/>
      <c r="AU93" s="76"/>
      <c r="AY93" s="75"/>
      <c r="BK93" s="77"/>
    </row>
    <row r="94" spans="2:65" s="69" customFormat="1" ht="18" customHeight="1" x14ac:dyDescent="0.2">
      <c r="B94" s="68"/>
      <c r="C94" s="90">
        <v>6</v>
      </c>
      <c r="D94" s="109" t="s">
        <v>63</v>
      </c>
      <c r="E94" s="110"/>
      <c r="F94" s="111"/>
      <c r="G94" s="79" t="s">
        <v>52</v>
      </c>
      <c r="H94" s="80">
        <v>1</v>
      </c>
      <c r="I94" s="1"/>
      <c r="J94" s="81">
        <f t="shared" si="10"/>
        <v>0</v>
      </c>
      <c r="L94" s="68"/>
      <c r="M94" s="71"/>
      <c r="N94" s="72"/>
      <c r="O94" s="72"/>
      <c r="P94" s="73"/>
      <c r="Q94" s="72"/>
      <c r="R94" s="73"/>
      <c r="S94" s="72"/>
      <c r="T94" s="74"/>
      <c r="AR94" s="75"/>
      <c r="AT94" s="76"/>
      <c r="AU94" s="76"/>
      <c r="AY94" s="75"/>
      <c r="BK94" s="77"/>
    </row>
    <row r="95" spans="2:65" s="69" customFormat="1" ht="18" customHeight="1" x14ac:dyDescent="0.2">
      <c r="B95" s="68"/>
      <c r="C95" s="90">
        <v>7</v>
      </c>
      <c r="D95" s="109" t="s">
        <v>64</v>
      </c>
      <c r="E95" s="110"/>
      <c r="F95" s="111"/>
      <c r="G95" s="79" t="s">
        <v>52</v>
      </c>
      <c r="H95" s="80">
        <v>1</v>
      </c>
      <c r="I95" s="1"/>
      <c r="J95" s="81">
        <f t="shared" si="10"/>
        <v>0</v>
      </c>
      <c r="L95" s="68"/>
      <c r="M95" s="71"/>
      <c r="N95" s="72"/>
      <c r="O95" s="72"/>
      <c r="P95" s="73"/>
      <c r="Q95" s="72"/>
      <c r="R95" s="73"/>
      <c r="S95" s="72"/>
      <c r="T95" s="74"/>
      <c r="AR95" s="75"/>
      <c r="AT95" s="76"/>
      <c r="AU95" s="76"/>
      <c r="AY95" s="75"/>
      <c r="BK95" s="77"/>
    </row>
    <row r="96" spans="2:65" s="69" customFormat="1" ht="18" customHeight="1" x14ac:dyDescent="0.2">
      <c r="B96" s="68"/>
      <c r="C96" s="90">
        <v>8</v>
      </c>
      <c r="D96" s="109" t="s">
        <v>65</v>
      </c>
      <c r="E96" s="110"/>
      <c r="F96" s="111"/>
      <c r="G96" s="79" t="s">
        <v>52</v>
      </c>
      <c r="H96" s="80">
        <v>1</v>
      </c>
      <c r="I96" s="1"/>
      <c r="J96" s="81">
        <f t="shared" si="10"/>
        <v>0</v>
      </c>
      <c r="L96" s="68"/>
      <c r="M96" s="71"/>
      <c r="N96" s="72"/>
      <c r="O96" s="72"/>
      <c r="P96" s="73"/>
      <c r="Q96" s="72"/>
      <c r="R96" s="73"/>
      <c r="S96" s="72"/>
      <c r="T96" s="74"/>
      <c r="AR96" s="75"/>
      <c r="AT96" s="76"/>
      <c r="AU96" s="76"/>
      <c r="AY96" s="75"/>
      <c r="BK96" s="77"/>
    </row>
    <row r="97" spans="2:63" s="69" customFormat="1" ht="18" customHeight="1" x14ac:dyDescent="0.2">
      <c r="B97" s="68"/>
      <c r="C97" s="90">
        <v>9</v>
      </c>
      <c r="D97" s="109" t="s">
        <v>66</v>
      </c>
      <c r="E97" s="110"/>
      <c r="F97" s="111"/>
      <c r="G97" s="79" t="s">
        <v>52</v>
      </c>
      <c r="H97" s="80">
        <v>1</v>
      </c>
      <c r="I97" s="1"/>
      <c r="J97" s="81">
        <f t="shared" si="10"/>
        <v>0</v>
      </c>
      <c r="L97" s="68"/>
      <c r="M97" s="71"/>
      <c r="N97" s="72"/>
      <c r="O97" s="72"/>
      <c r="P97" s="73"/>
      <c r="Q97" s="72"/>
      <c r="R97" s="73"/>
      <c r="S97" s="72"/>
      <c r="T97" s="74"/>
      <c r="AR97" s="75"/>
      <c r="AT97" s="76"/>
      <c r="AU97" s="76"/>
      <c r="AY97" s="75"/>
      <c r="BK97" s="77"/>
    </row>
    <row r="98" spans="2:63" s="69" customFormat="1" ht="18" customHeight="1" x14ac:dyDescent="0.2">
      <c r="B98" s="68"/>
      <c r="C98" s="90">
        <v>10</v>
      </c>
      <c r="D98" s="109" t="s">
        <v>67</v>
      </c>
      <c r="E98" s="110"/>
      <c r="F98" s="111"/>
      <c r="G98" s="79" t="s">
        <v>52</v>
      </c>
      <c r="H98" s="80">
        <v>1</v>
      </c>
      <c r="I98" s="1"/>
      <c r="J98" s="81">
        <f t="shared" si="10"/>
        <v>0</v>
      </c>
      <c r="L98" s="68"/>
      <c r="M98" s="71"/>
      <c r="N98" s="72"/>
      <c r="O98" s="72"/>
      <c r="P98" s="73"/>
      <c r="Q98" s="72"/>
      <c r="R98" s="73"/>
      <c r="S98" s="72"/>
      <c r="T98" s="74"/>
      <c r="AR98" s="75"/>
      <c r="AT98" s="76"/>
      <c r="AU98" s="76"/>
      <c r="AY98" s="75"/>
      <c r="BK98" s="77"/>
    </row>
    <row r="99" spans="2:63" s="69" customFormat="1" ht="18" customHeight="1" x14ac:dyDescent="0.2">
      <c r="B99" s="68"/>
      <c r="C99" s="90">
        <v>11</v>
      </c>
      <c r="D99" s="109" t="s">
        <v>68</v>
      </c>
      <c r="E99" s="110"/>
      <c r="F99" s="111"/>
      <c r="G99" s="79" t="s">
        <v>52</v>
      </c>
      <c r="H99" s="80">
        <v>1</v>
      </c>
      <c r="I99" s="1"/>
      <c r="J99" s="81">
        <f t="shared" si="10"/>
        <v>0</v>
      </c>
      <c r="L99" s="68"/>
      <c r="M99" s="71"/>
      <c r="N99" s="72"/>
      <c r="O99" s="72"/>
      <c r="P99" s="73"/>
      <c r="Q99" s="72"/>
      <c r="R99" s="73"/>
      <c r="S99" s="72"/>
      <c r="T99" s="74"/>
      <c r="AR99" s="75"/>
      <c r="AT99" s="76"/>
      <c r="AU99" s="76"/>
      <c r="AY99" s="75"/>
      <c r="BK99" s="77"/>
    </row>
    <row r="100" spans="2:63" s="69" customFormat="1" ht="18" customHeight="1" x14ac:dyDescent="0.2">
      <c r="B100" s="68"/>
      <c r="C100" s="90">
        <v>12</v>
      </c>
      <c r="D100" s="109" t="s">
        <v>69</v>
      </c>
      <c r="E100" s="110"/>
      <c r="F100" s="111"/>
      <c r="G100" s="79" t="s">
        <v>52</v>
      </c>
      <c r="H100" s="80">
        <v>1</v>
      </c>
      <c r="I100" s="1"/>
      <c r="J100" s="81">
        <f t="shared" si="10"/>
        <v>0</v>
      </c>
      <c r="L100" s="68"/>
      <c r="M100" s="71"/>
      <c r="N100" s="72"/>
      <c r="O100" s="72"/>
      <c r="P100" s="73"/>
      <c r="Q100" s="72"/>
      <c r="R100" s="73"/>
      <c r="S100" s="72"/>
      <c r="T100" s="74"/>
      <c r="AR100" s="75"/>
      <c r="AT100" s="76"/>
      <c r="AU100" s="76"/>
      <c r="AY100" s="75"/>
      <c r="BK100" s="77"/>
    </row>
    <row r="101" spans="2:63" s="69" customFormat="1" ht="18" customHeight="1" x14ac:dyDescent="0.2">
      <c r="B101" s="68"/>
      <c r="C101" s="90">
        <v>13</v>
      </c>
      <c r="D101" s="109" t="s">
        <v>70</v>
      </c>
      <c r="E101" s="110"/>
      <c r="F101" s="111"/>
      <c r="G101" s="79" t="s">
        <v>52</v>
      </c>
      <c r="H101" s="80">
        <v>1</v>
      </c>
      <c r="I101" s="1"/>
      <c r="J101" s="81">
        <f t="shared" si="10"/>
        <v>0</v>
      </c>
      <c r="L101" s="68"/>
      <c r="M101" s="71"/>
      <c r="N101" s="72"/>
      <c r="O101" s="72"/>
      <c r="P101" s="73"/>
      <c r="Q101" s="72"/>
      <c r="R101" s="73"/>
      <c r="S101" s="72"/>
      <c r="T101" s="74"/>
      <c r="AR101" s="75"/>
      <c r="AT101" s="76"/>
      <c r="AU101" s="76"/>
      <c r="AY101" s="75"/>
      <c r="BK101" s="77"/>
    </row>
    <row r="102" spans="2:63" s="69" customFormat="1" ht="18" customHeight="1" x14ac:dyDescent="0.2">
      <c r="B102" s="68"/>
      <c r="C102" s="90">
        <v>14</v>
      </c>
      <c r="D102" s="109" t="s">
        <v>71</v>
      </c>
      <c r="E102" s="110"/>
      <c r="F102" s="111"/>
      <c r="G102" s="79" t="s">
        <v>52</v>
      </c>
      <c r="H102" s="80">
        <v>1</v>
      </c>
      <c r="I102" s="1"/>
      <c r="J102" s="81">
        <f t="shared" si="10"/>
        <v>0</v>
      </c>
      <c r="L102" s="68"/>
      <c r="M102" s="71"/>
      <c r="N102" s="72"/>
      <c r="O102" s="72"/>
      <c r="P102" s="73"/>
      <c r="Q102" s="72"/>
      <c r="R102" s="73"/>
      <c r="S102" s="72"/>
      <c r="T102" s="74"/>
      <c r="AR102" s="75"/>
      <c r="AT102" s="76"/>
      <c r="AU102" s="76"/>
      <c r="AY102" s="75"/>
      <c r="BK102" s="77"/>
    </row>
    <row r="103" spans="2:63" s="69" customFormat="1" ht="18" customHeight="1" x14ac:dyDescent="0.2">
      <c r="B103" s="68"/>
      <c r="C103" s="90">
        <v>16</v>
      </c>
      <c r="D103" s="109" t="s">
        <v>72</v>
      </c>
      <c r="E103" s="110"/>
      <c r="F103" s="111"/>
      <c r="G103" s="79" t="s">
        <v>52</v>
      </c>
      <c r="H103" s="80">
        <v>1</v>
      </c>
      <c r="I103" s="1"/>
      <c r="J103" s="81">
        <f t="shared" si="10"/>
        <v>0</v>
      </c>
      <c r="L103" s="68"/>
      <c r="M103" s="71"/>
      <c r="N103" s="72"/>
      <c r="O103" s="72"/>
      <c r="P103" s="73"/>
      <c r="Q103" s="72"/>
      <c r="R103" s="73"/>
      <c r="S103" s="72"/>
      <c r="T103" s="74"/>
      <c r="AR103" s="75"/>
      <c r="AT103" s="76"/>
      <c r="AU103" s="76"/>
      <c r="AY103" s="75"/>
      <c r="BK103" s="77"/>
    </row>
    <row r="104" spans="2:63" s="69" customFormat="1" ht="18" customHeight="1" x14ac:dyDescent="0.2">
      <c r="B104" s="68"/>
      <c r="C104" s="90">
        <v>17</v>
      </c>
      <c r="D104" s="109" t="s">
        <v>73</v>
      </c>
      <c r="E104" s="110"/>
      <c r="F104" s="111"/>
      <c r="G104" s="79" t="s">
        <v>52</v>
      </c>
      <c r="H104" s="80">
        <v>1</v>
      </c>
      <c r="I104" s="1"/>
      <c r="J104" s="81">
        <f t="shared" si="10"/>
        <v>0</v>
      </c>
      <c r="L104" s="68"/>
      <c r="M104" s="71"/>
      <c r="N104" s="72"/>
      <c r="O104" s="72"/>
      <c r="P104" s="73"/>
      <c r="Q104" s="72"/>
      <c r="R104" s="73"/>
      <c r="S104" s="72"/>
      <c r="T104" s="74"/>
      <c r="AR104" s="75"/>
      <c r="AT104" s="76"/>
      <c r="AU104" s="76"/>
      <c r="AY104" s="75"/>
      <c r="BK104" s="77"/>
    </row>
    <row r="105" spans="2:63" s="17" customFormat="1" ht="6.95" customHeight="1" x14ac:dyDescent="0.2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16"/>
    </row>
    <row r="108" spans="2:63" ht="15.75" x14ac:dyDescent="0.2">
      <c r="H108" s="91"/>
    </row>
  </sheetData>
  <sheetProtection algorithmName="SHA-512" hashValue="2yaPaf46FtR5rnL31rsagH59aX/IaUUtLNQtPeylN3gCp7xkG6rNol0SHSl28szJlYpvVVpxGxAj2xhx3qojuw==" saltValue="yHw8yG7f5RYARhgdXvmo2g==" spinCount="100000" sheet="1" objects="1" scenarios="1"/>
  <mergeCells count="30">
    <mergeCell ref="D90:F90"/>
    <mergeCell ref="D91:F91"/>
    <mergeCell ref="C89:J89"/>
    <mergeCell ref="D88:F88"/>
    <mergeCell ref="D96:F96"/>
    <mergeCell ref="D92:F92"/>
    <mergeCell ref="D101:F101"/>
    <mergeCell ref="D104:F104"/>
    <mergeCell ref="D93:F93"/>
    <mergeCell ref="D94:F94"/>
    <mergeCell ref="D102:F102"/>
    <mergeCell ref="D103:F103"/>
    <mergeCell ref="D97:F97"/>
    <mergeCell ref="D98:F98"/>
    <mergeCell ref="D99:F99"/>
    <mergeCell ref="D100:F100"/>
    <mergeCell ref="D95:F95"/>
    <mergeCell ref="D83:F83"/>
    <mergeCell ref="D86:F86"/>
    <mergeCell ref="D87:F87"/>
    <mergeCell ref="D85:F85"/>
    <mergeCell ref="E52:H52"/>
    <mergeCell ref="E74:H74"/>
    <mergeCell ref="E76:H76"/>
    <mergeCell ref="E50:H50"/>
    <mergeCell ref="L3:V3"/>
    <mergeCell ref="E9:H9"/>
    <mergeCell ref="E12:H12"/>
    <mergeCell ref="E20:H20"/>
    <mergeCell ref="E22:H22"/>
  </mergeCells>
  <pageMargins left="0.39374999999999999" right="0.39374999999999999" top="0.39374999999999999" bottom="0.39374999999999999" header="0" footer="0"/>
  <pageSetup paperSize="9" scale="89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slepý rozpočet</vt:lpstr>
      <vt:lpstr>'slepý rozpočet'!Názvy_tisku</vt:lpstr>
      <vt:lpstr>'slepý rozpočet'!Oblast_tisku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Bc. Petr Šámal</cp:lastModifiedBy>
  <cp:lastPrinted>2023-02-22T10:15:50Z</cp:lastPrinted>
  <dcterms:created xsi:type="dcterms:W3CDTF">2019-08-14T10:44:48Z</dcterms:created>
  <dcterms:modified xsi:type="dcterms:W3CDTF">2023-03-13T07:30:27Z</dcterms:modified>
</cp:coreProperties>
</file>