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7425" activeTab="3"/>
  </bookViews>
  <sheets>
    <sheet name="titulní list" sheetId="1" r:id="rId1"/>
    <sheet name="Krycí list" sheetId="2" r:id="rId2"/>
    <sheet name="Rekapitulace" sheetId="3" r:id="rId3"/>
    <sheet name="Položky" sheetId="4" r:id="rId4"/>
  </sheets>
  <externalReferences>
    <externalReference r:id="rId7"/>
    <externalReference r:id="rId8"/>
  </externalReferences>
  <definedNames>
    <definedName name="cisloobjektu" localSheetId="0">'[1]Krycí list'!$A$5</definedName>
    <definedName name="cisloobjektu">'Krycí list'!$A$5</definedName>
    <definedName name="Cislostavby" localSheetId="0">'[2]STAVBA CELKEM'!$C$6</definedName>
    <definedName name="cislostavby">'Krycí list'!$A$7</definedName>
    <definedName name="Datum">'Krycí list'!$B$27</definedName>
    <definedName name="Dil">'Rekapitulace'!$A$6</definedName>
    <definedName name="Do">'[2]STAVBA CELKEM'!#REF!</definedName>
    <definedName name="Dodavka" localSheetId="0">'[1]Rekapitulace'!$G$22</definedName>
    <definedName name="Dodavka">'Rekapitulace'!$G$22</definedName>
    <definedName name="Dodavka0" localSheetId="0">'[1]Položky'!#REF!</definedName>
    <definedName name="Dodavka0">'Položky'!#REF!</definedName>
    <definedName name="HSV" localSheetId="0">'[1]Rekapitulace'!$E$22</definedName>
    <definedName name="HSV">'Rekapitulace'!$E$22</definedName>
    <definedName name="HSV0" localSheetId="0">'[1]Položky'!#REF!</definedName>
    <definedName name="HSV0">'Položky'!#REF!</definedName>
    <definedName name="HZS" localSheetId="0">'[1]Rekapitulace'!$I$22</definedName>
    <definedName name="HZS">'Rekapitulace'!$I$22</definedName>
    <definedName name="HZS0" localSheetId="0">'[1]Položky'!#REF!</definedName>
    <definedName name="HZS0">'Položky'!#REF!</definedName>
    <definedName name="JKSO">'Krycí list'!$G$2</definedName>
    <definedName name="MJ">'Krycí list'!$G$5</definedName>
    <definedName name="Mont" localSheetId="0">'[1]Rekapitulace'!$H$22</definedName>
    <definedName name="Mont">'Rekapitulace'!$H$22</definedName>
    <definedName name="Montaz0" localSheetId="0">'[1]Položky'!#REF!</definedName>
    <definedName name="Montaz0">'Položky'!#REF!</definedName>
    <definedName name="NazevDilu">'Rekapitulace'!$B$6</definedName>
    <definedName name="nazevobjektu" localSheetId="0">'[1]Krycí list'!$C$5</definedName>
    <definedName name="nazevobjektu">'Krycí list'!$C$5</definedName>
    <definedName name="Nazevstavby" localSheetId="0">'[2]STAVBA CELKEM'!$E$6</definedName>
    <definedName name="nazevstavby">'Krycí list'!$C$7</definedName>
    <definedName name="_xlnm.Print_Titles" localSheetId="3">'Položky'!$1:$6</definedName>
    <definedName name="_xlnm.Print_Titles" localSheetId="2">'Rekapitulace'!$1:$6</definedName>
    <definedName name="Objednatel">'Krycí list'!$C$10</definedName>
    <definedName name="_xlnm.Print_Area" localSheetId="1">'Krycí list'!$A$1:$G$45</definedName>
    <definedName name="_xlnm.Print_Area" localSheetId="3">'Položky'!$A$1:$G$171</definedName>
    <definedName name="_xlnm.Print_Area" localSheetId="2">'Rekapitulace'!$A$1:$I$36</definedName>
    <definedName name="_xlnm.Print_Area" localSheetId="0">'titulní list'!$A$1:$T$49</definedName>
    <definedName name="Od">'[2]STAVBA CELKEM'!#REF!</definedName>
    <definedName name="PocetMJ" localSheetId="0">'[1]Krycí list'!$G$6</definedName>
    <definedName name="PocetMJ">'Krycí list'!$G$6</definedName>
    <definedName name="Poznamka">'Krycí list'!$B$37</definedName>
    <definedName name="Projektant" localSheetId="0">'[1]Krycí list'!$C$8</definedName>
    <definedName name="Projektant">'Krycí list'!$C$8</definedName>
    <definedName name="PSV" localSheetId="0">'[1]Rekapitulace'!$F$22</definedName>
    <definedName name="PSV">'Rekapitulace'!$F$22</definedName>
    <definedName name="PSV0" localSheetId="0">'[1]Položky'!#REF!</definedName>
    <definedName name="PSV0">'Položky'!#REF!</definedName>
    <definedName name="SazbaDPH1" localSheetId="0">'[2]STAVBA CELKEM'!$C$25</definedName>
    <definedName name="SazbaDPH1">'Krycí list'!$C$30</definedName>
    <definedName name="SazbaDPH2" localSheetId="0">'[2]STAVBA CELKEM'!$C$27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3" hidden="1">0</definedName>
    <definedName name="solver_num" localSheetId="3" hidden="1">0</definedName>
    <definedName name="solver_opt" localSheetId="3" hidden="1">'Položky'!#REF!</definedName>
    <definedName name="solver_typ" localSheetId="3" hidden="1">1</definedName>
    <definedName name="solver_val" localSheetId="3" hidden="1">0</definedName>
    <definedName name="Typ" localSheetId="0">'[1]Položky'!#REF!</definedName>
    <definedName name="Typ">'Položky'!#REF!</definedName>
    <definedName name="VRN" localSheetId="0">'[1]Rekapitulace'!$H$35</definedName>
    <definedName name="VRN">'Rekapitulace'!$H$35</definedName>
    <definedName name="VRNKc" localSheetId="0">'[1]Rekapitulace'!#REF!</definedName>
    <definedName name="VRNKc">'Rekapitulace'!#REF!</definedName>
    <definedName name="VRNnazev" localSheetId="0">'[1]Rekapitulace'!#REF!</definedName>
    <definedName name="VRNnazev">'Rekapitulace'!#REF!</definedName>
    <definedName name="VRNproc" localSheetId="0">'[1]Rekapitulace'!#REF!</definedName>
    <definedName name="VRNproc">'Rekapitulace'!#REF!</definedName>
    <definedName name="VRNzakl" localSheetId="0">'[1]Rekapitulace'!#REF!</definedName>
    <definedName name="VRNzakl">'Rekapitulace'!#REF!</definedName>
    <definedName name="Zakazka" localSheetId="0">'[2]STAVBA CELKEM'!#REF!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comments4.xml><?xml version="1.0" encoding="utf-8"?>
<comments xmlns="http://schemas.openxmlformats.org/spreadsheetml/2006/main">
  <authors>
    <author>Martin Knobloch</author>
  </authors>
  <commentList>
    <comment ref="C161" authorId="0">
      <text>
        <r>
          <rPr>
            <b/>
            <sz val="9"/>
            <rFont val="Tahoma"/>
            <family val="2"/>
          </rPr>
          <t>Martin Knobloch: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<sst xmlns="http://schemas.openxmlformats.org/spreadsheetml/2006/main" count="551" uniqueCount="341">
  <si>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</si>
  <si>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</si>
  <si>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</si>
  <si>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</si>
  <si>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</si>
  <si>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</si>
  <si>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</si>
  <si>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</si>
  <si>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</si>
  <si>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</si>
  <si>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</si>
  <si>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</si>
  <si>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</si>
  <si>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</si>
  <si>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</si>
  <si>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</si>
  <si>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</si>
  <si>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</si>
  <si>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</si>
  <si>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</si>
  <si>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</si>
  <si>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</si>
  <si>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</si>
  <si>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</si>
  <si>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</si>
  <si>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</si>
  <si>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</si>
  <si>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</si>
  <si>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</si>
  <si>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</si>
  <si>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</si>
  <si>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</si>
  <si>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</si>
  <si>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</si>
  <si>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</si>
  <si>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</si>
  <si>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</si>
  <si>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</si>
  <si>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</si>
  <si>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</si>
  <si>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</si>
  <si>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</si>
  <si>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</si>
  <si>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</si>
  <si>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</si>
  <si>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</si>
  <si>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</si>
  <si>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</si>
  <si>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</si>
  <si>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</si>
  <si>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</si>
  <si>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</si>
  <si>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</si>
  <si>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</si>
  <si>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</si>
  <si>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</si>
  <si>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</si>
  <si>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</si>
  <si>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</si>
  <si>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</si>
  <si>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</si>
  <si>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</si>
  <si>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</si>
  <si>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</si>
  <si>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</si>
  <si>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</si>
  <si>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</si>
  <si>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</si>
  <si>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</si>
  <si>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</si>
  <si>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</si>
  <si>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</si>
  <si>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</si>
  <si>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</si>
  <si>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</si>
  <si>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</si>
  <si>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0182</t>
  </si>
  <si>
    <t>Z2</t>
  </si>
  <si>
    <t>0182.Z2.03</t>
  </si>
  <si>
    <t>3</t>
  </si>
  <si>
    <t>Svislé a kompletní konstrukce</t>
  </si>
  <si>
    <t>317235811R00</t>
  </si>
  <si>
    <t>Doplnění zdiva hlavních a kordonových říms cihlami s použitím suché maltové směsi</t>
  </si>
  <si>
    <t>m3</t>
  </si>
  <si>
    <t>62</t>
  </si>
  <si>
    <t>Úpravy povrchů vnější</t>
  </si>
  <si>
    <t>621451147R00</t>
  </si>
  <si>
    <t xml:space="preserve">Omítka vnější podhledů, MC, štuková, slož. 1-2 </t>
  </si>
  <si>
    <t>m2</t>
  </si>
  <si>
    <t>oprava omítek pod okapy</t>
  </si>
  <si>
    <t>622471317R00</t>
  </si>
  <si>
    <t>Nátěr nebo nástřik stěn vnějších, složitost 1 - 2 hmota silikonová</t>
  </si>
  <si>
    <t>63</t>
  </si>
  <si>
    <t>Podlahy a podlahové konstrukce</t>
  </si>
  <si>
    <t>632451023R00</t>
  </si>
  <si>
    <t xml:space="preserve">Vyrovnávací potěr MC 15, v pásu, tl. 40 mm </t>
  </si>
  <si>
    <t>vyrovnávací potěr pod oplechování říms</t>
  </si>
  <si>
    <t>9</t>
  </si>
  <si>
    <t>Ostatní konstrukce, bourání</t>
  </si>
  <si>
    <t>95999-R 5</t>
  </si>
  <si>
    <t xml:space="preserve">Provizorní zabezpečení proti zatékání do objektu </t>
  </si>
  <si>
    <t>kpl</t>
  </si>
  <si>
    <t>provizorní zajištění proti dešti  - zabránění proti zatékání do objektu- předběžná cena, bude upřesněno podle stavu na místě a stanoveného postupu prací a případných požadavků investora</t>
  </si>
  <si>
    <t>94</t>
  </si>
  <si>
    <t>Lešení a stavební výtahy</t>
  </si>
  <si>
    <t>944945013R00</t>
  </si>
  <si>
    <t xml:space="preserve">Montáž záchytné stříšky H 4,5 m, šířky nad 2 m </t>
  </si>
  <si>
    <t>m</t>
  </si>
  <si>
    <t>ochrana před padajícími předměty v místech provozu investora, pokud bude možno pohybu osob zabránit, bude tato a následující položky pro ochranu zdraví a bezpečnosti vypuštěny</t>
  </si>
  <si>
    <t>944945193R00</t>
  </si>
  <si>
    <t xml:space="preserve">Příplatek za každý měsíc použ.stříšky, k pol. 5013 </t>
  </si>
  <si>
    <t>944945813R00</t>
  </si>
  <si>
    <t xml:space="preserve">Demontáž záchytné stříšky H 4,5 m, šířky nad 2 m </t>
  </si>
  <si>
    <t>9439432xx</t>
  </si>
  <si>
    <t xml:space="preserve">Montáž  a dem. lešení pro opravu komínů </t>
  </si>
  <si>
    <t>pro zdění komínu - montáž a demontáž konstrukce pro vyzdění</t>
  </si>
  <si>
    <t>180456180200</t>
  </si>
  <si>
    <t>Montážní plošina na autopod.</t>
  </si>
  <si>
    <t>Sh</t>
  </si>
  <si>
    <t>pracovní plošina pro opravu říms pod oplechováním - odhad 2 dny</t>
  </si>
  <si>
    <t>95</t>
  </si>
  <si>
    <t>Dokončovací konstrukce na pozemních stavbách</t>
  </si>
  <si>
    <t>952901411R00</t>
  </si>
  <si>
    <t xml:space="preserve">Vyčištění ostatních objektů </t>
  </si>
  <si>
    <t>půdní prostor</t>
  </si>
  <si>
    <t>96</t>
  </si>
  <si>
    <t>Bourání konstrukcí</t>
  </si>
  <si>
    <t>965043321R00</t>
  </si>
  <si>
    <t xml:space="preserve">Bourání podkladů bet., potěr, tl, 10 cm, pl. 1 m2 </t>
  </si>
  <si>
    <t>podkladní narušená vrstva pod oplechování říms</t>
  </si>
  <si>
    <t>966031314R00</t>
  </si>
  <si>
    <t xml:space="preserve">Bourání říms cihel, tl. nad 30 cm, vyložení 25 cm </t>
  </si>
  <si>
    <t>978015291R00</t>
  </si>
  <si>
    <t xml:space="preserve">Otlučení omítek vnějších MVC v složit.1-4 do 100 % </t>
  </si>
  <si>
    <t>otlučení nesoudržných omítek pod okapy</t>
  </si>
  <si>
    <t>979011111R00</t>
  </si>
  <si>
    <t xml:space="preserve">Svislá doprava suti a vybour. hmot za 2.NP a 1.PP </t>
  </si>
  <si>
    <t>t</t>
  </si>
  <si>
    <t>979011121R00</t>
  </si>
  <si>
    <t xml:space="preserve">Příplatek za každé další podlaží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</si>
  <si>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</si>
  <si>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</si>
  <si>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</si>
  <si>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</si>
  <si>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979083117R00</t>
  </si>
  <si>
    <t xml:space="preserve">Vodorovné přemístění suti na skládku do 6000 m </t>
  </si>
  <si>
    <t>979083191R00</t>
  </si>
  <si>
    <t xml:space="preserve">Příplatek za dalších započatých 1000 m nad 6000 m </t>
  </si>
  <si>
    <t>979086213R00</t>
  </si>
  <si>
    <t xml:space="preserve">Nakládání vybouraných hmot na dopravní prostředek </t>
  </si>
  <si>
    <t>979093111R00</t>
  </si>
  <si>
    <t xml:space="preserve">Uložení suti na skládku bez zhutnění </t>
  </si>
  <si>
    <t>979999996</t>
  </si>
  <si>
    <t xml:space="preserve">Poplatek za skládku suti a vybouraných hmot </t>
  </si>
  <si>
    <t>99</t>
  </si>
  <si>
    <t>Staveništní přesun hmot</t>
  </si>
  <si>
    <t>999281111R00</t>
  </si>
  <si>
    <t xml:space="preserve">Přesun hmot pro opravy a údržbu do výšky 25 m </t>
  </si>
  <si>
    <t>721</t>
  </si>
  <si>
    <t>Vnitřní kanalizace</t>
  </si>
  <si>
    <t>721-01</t>
  </si>
  <si>
    <t xml:space="preserve">D + M kanalizace splaškové i dešťové </t>
  </si>
  <si>
    <t>Úpravy na stávající kanalizaci - demontáž, zpětná montáž s výměnou stávajících prvků kanalizace v podkroví souvisící se střešní krytinou - odvětrání</t>
  </si>
  <si>
    <t>721-02</t>
  </si>
  <si>
    <t xml:space="preserve">Přípomoci pro montáže kanalizace </t>
  </si>
  <si>
    <t>762</t>
  </si>
  <si>
    <t>Konstrukce tesařské</t>
  </si>
  <si>
    <t>762084211R00</t>
  </si>
  <si>
    <t xml:space="preserve">Příplatek pro bednění a laťování ve výšce 4 - 12 m </t>
  </si>
  <si>
    <t>762341210R00</t>
  </si>
  <si>
    <t>Montáž bednění střech rovných, prkna hrubá na sraz včetně dodávky řeziva, prkna tl. 24 mm</t>
  </si>
  <si>
    <t>762341310R00</t>
  </si>
  <si>
    <t>Montáž bednění střech oblouk., prkna hrubá na sraz včetně dodávky řeziva, prkna tl. 24 mm</t>
  </si>
  <si>
    <t>oblé nároží</t>
  </si>
  <si>
    <t>762341610R00</t>
  </si>
  <si>
    <t>Bednění okapových říms z prken hrubých včetně dodávky řeziva prkna tl. 24 mm</t>
  </si>
  <si>
    <t>prkno pod vrchní mansardovou střechou šířky 100 mm</t>
  </si>
  <si>
    <t>762341811R00</t>
  </si>
  <si>
    <t xml:space="preserve">Demontáž bednění střech rovných z prken hrubých </t>
  </si>
  <si>
    <t>demontáž části bednění pod oplechováním plechové střechy pod mansadovou střechou - předpokládána kompletní výměna</t>
  </si>
  <si>
    <t>762342202R00</t>
  </si>
  <si>
    <t xml:space="preserve">Montáž laťování střech, vzdálenost latí do 22 cm </t>
  </si>
  <si>
    <t>latě</t>
  </si>
  <si>
    <t>762342204R00</t>
  </si>
  <si>
    <t xml:space="preserve">Montáž laťování střech, svislé, vzdálenost 100 cm </t>
  </si>
  <si>
    <t>kontralatě</t>
  </si>
  <si>
    <t>762342812R00</t>
  </si>
  <si>
    <t xml:space="preserve">Demontáž laťování střech, rozteč latí do 50 cm </t>
  </si>
  <si>
    <t>762343811R00</t>
  </si>
  <si>
    <t xml:space="preserve">Demontáž bednění okapů z prken hrubých do 32 mm </t>
  </si>
  <si>
    <t>podkladní prkno pod vrchní mansardovou střechou</t>
  </si>
  <si>
    <t>762395000R00</t>
  </si>
  <si>
    <t xml:space="preserve">Spojovací a ochranné prostředky pro střechy </t>
  </si>
  <si>
    <t>60510055</t>
  </si>
  <si>
    <t>Lať profil dřevěný 60/40 mm l = 3 m a výše</t>
  </si>
  <si>
    <t>998762203R00</t>
  </si>
  <si>
    <t xml:space="preserve">Přesun hmot pro tesařské konstrukce, výšky do 24 m </t>
  </si>
  <si>
    <t>979087007R00</t>
  </si>
  <si>
    <t xml:space="preserve">Odvoz dřevěných konstrukcí na skládku do 5 km </t>
  </si>
  <si>
    <t>D96</t>
  </si>
  <si>
    <t>Přesuny suti a vybouraných hmot</t>
  </si>
  <si>
    <t>979990161R00</t>
  </si>
  <si>
    <t xml:space="preserve">Poplatek za skládku suti - dřevo </t>
  </si>
  <si>
    <t>764</t>
  </si>
  <si>
    <t>Konstrukce klempířské</t>
  </si>
  <si>
    <t>764311321R00</t>
  </si>
  <si>
    <t>Krytina hladká z Al, svitky š. 670 mm, do 30° plocha nad 25 m2,s povrch.úpravou v červené barvě</t>
  </si>
  <si>
    <t>764311821R00</t>
  </si>
  <si>
    <t xml:space="preserve">Demontáž krytiny, tabule 2 x 1 m, do 25 m2, do 30° </t>
  </si>
  <si>
    <t>střecha před mansardou</t>
  </si>
  <si>
    <t>764311822R00</t>
  </si>
  <si>
    <t xml:space="preserve">Demont. krytiny, tabule 2 x 1 m, nad 25 m2, do 30° </t>
  </si>
  <si>
    <t>764321365</t>
  </si>
  <si>
    <t>Oplechování Al říms pod nadříms. žlabem, rš 1000mm s povrchovou úpravou v červené barvě</t>
  </si>
  <si>
    <t>764321860R00</t>
  </si>
  <si>
    <t xml:space="preserve">Demontáž oplechování říms, rš 1000 mm, do 30° </t>
  </si>
  <si>
    <t>764331851R00</t>
  </si>
  <si>
    <t xml:space="preserve">Demontáž lemování zdí, rš 400 a 500 mm, do 45° </t>
  </si>
  <si>
    <t>764332360R00</t>
  </si>
  <si>
    <t>Lemování zdí Al, TK, krycí plech 2 díly, rš 660 mm s povrchovou úpravou v červené barvě</t>
  </si>
  <si>
    <t>zdivo ve styku střechy s opravenou částí</t>
  </si>
  <si>
    <t>764341822R00</t>
  </si>
  <si>
    <t xml:space="preserve">Demontáž lemov. trub D 100 mm, vln. kryt. do 45° </t>
  </si>
  <si>
    <t>kus</t>
  </si>
  <si>
    <t>764345832R00</t>
  </si>
  <si>
    <t xml:space="preserve">Demontáž ventilačních nástavců D do 150 mm, do 45° </t>
  </si>
  <si>
    <t>764352811R00</t>
  </si>
  <si>
    <t xml:space="preserve">Demontáž žlabů půlkruh. rovných, rš 330 mm, do 45° </t>
  </si>
  <si>
    <t>764357394RZ</t>
  </si>
  <si>
    <t>Montáž žlabů Al mezistřešních a zaatikových r.š. 1100 mm, s povrchovou úpravou v červené barvě</t>
  </si>
  <si>
    <t>včetně žlabu v oblouku</t>
  </si>
  <si>
    <t>764357801R00</t>
  </si>
  <si>
    <t xml:space="preserve">Demontáž žlabů mezistřešních, rš 1100 mm </t>
  </si>
  <si>
    <t>srovnatelná položka pro demontáž zaatikového žlabu</t>
  </si>
  <si>
    <t>764359392R00</t>
  </si>
  <si>
    <t>Montáž kotlíku Al oválného s povrchovou úpravou v červené barvě</t>
  </si>
  <si>
    <t>764359821R00</t>
  </si>
  <si>
    <t xml:space="preserve">Demontáž kotlíku oválného, sklon do 45° </t>
  </si>
  <si>
    <t>764361811R00</t>
  </si>
  <si>
    <t xml:space="preserve">Demontáž střešního okna ve vlnité krytině, do 45° </t>
  </si>
  <si>
    <t>764392350R00</t>
  </si>
  <si>
    <t>Úžlabí z Al plechu, rš 660 mm s povrchovou úpravou v červené barvě</t>
  </si>
  <si>
    <t>764392851R00</t>
  </si>
  <si>
    <t xml:space="preserve">Demontáž úžlabí, rš 660 mm, sklon do 45° </t>
  </si>
  <si>
    <t>764394330R00</t>
  </si>
  <si>
    <t>Podkladní pás z Al plechu rš 250 mm s povrchovou úpravou v červené barvě</t>
  </si>
  <si>
    <t>764394811R00</t>
  </si>
  <si>
    <t xml:space="preserve">Demontáž podkladního pásu,rš 250 mm </t>
  </si>
  <si>
    <t>764430330R00</t>
  </si>
  <si>
    <t>Oplechování zdí včetně rohů z Al, rš 400 mm s povrchovou úpravou v červené barvě</t>
  </si>
  <si>
    <t>atiky</t>
  </si>
  <si>
    <t>764430365</t>
  </si>
  <si>
    <t>Oplechování zdí včetně rohů z Al, rš 1250 mm s povrchovou úpravou v červené barvě</t>
  </si>
  <si>
    <t>oplechování "klenutého oblouku"</t>
  </si>
  <si>
    <t>764430840R00</t>
  </si>
  <si>
    <t xml:space="preserve">Demontáž oplechování zdí,rš od 330 do 500 mm </t>
  </si>
  <si>
    <t>764453844R00</t>
  </si>
  <si>
    <t xml:space="preserve">Demontáž kolen horních dvojitých,120 a 150 mm </t>
  </si>
  <si>
    <t>764352302R00</t>
  </si>
  <si>
    <t>Žlaby z Al plechu podokapní půlkruhové,rš 330 mm s povrchovou úpravou v červené barvě</t>
  </si>
  <si>
    <t>76499-R12</t>
  </si>
  <si>
    <t xml:space="preserve">Demontáž klemp. konstrukcí </t>
  </si>
  <si>
    <t>ostatní nespecifikované konstrukce</t>
  </si>
  <si>
    <t>998764203R00</t>
  </si>
  <si>
    <t xml:space="preserve">Přesun hmot pro klempířské konstr., výšky do 24 m </t>
  </si>
  <si>
    <t>765</t>
  </si>
  <si>
    <t>Krytiny tvrdé</t>
  </si>
  <si>
    <t>765311723R00</t>
  </si>
  <si>
    <t xml:space="preserve">Větrací mřížka okapní 5000 x 100 mm </t>
  </si>
  <si>
    <t>765311810R00</t>
  </si>
  <si>
    <t xml:space="preserve">Demontáž krytiny bobrovky na sucho, do suti </t>
  </si>
  <si>
    <t>765312285</t>
  </si>
  <si>
    <t>Taška prostupová s nástavcem pro anténu bobrovka</t>
  </si>
  <si>
    <t>765313170R00</t>
  </si>
  <si>
    <t xml:space="preserve">Vikýř univerzální 45 x 73 cm </t>
  </si>
  <si>
    <t>765319912R00</t>
  </si>
  <si>
    <t xml:space="preserve">Přiřezání a uchycení jednostranně bobrovek, šikmé </t>
  </si>
  <si>
    <t>765313184R00</t>
  </si>
  <si>
    <t>Taška prostupová + nástavec odvětrání kanalizace bobrovka</t>
  </si>
  <si>
    <t>765313193R00</t>
  </si>
  <si>
    <t>Krytina -příplatek za sklon přes 60 do 75° keramická bobrovka</t>
  </si>
  <si>
    <t>765311521R00</t>
  </si>
  <si>
    <t xml:space="preserve">Krytina z bobrovek střech slož.,šupinová, na sucho </t>
  </si>
  <si>
    <t>765311536R00</t>
  </si>
  <si>
    <t xml:space="preserve">Hřeben bobrovka, hřebenáči č.4 dráž. pás větrací </t>
  </si>
  <si>
    <t>765311546R00</t>
  </si>
  <si>
    <t xml:space="preserve">Nároží bobrovka, hřebenáči č.4 dráž. pás větrací </t>
  </si>
  <si>
    <t>765901143U00</t>
  </si>
  <si>
    <t xml:space="preserve">Zakrytí střech pojistnou difúzní hydroizol. fólií </t>
  </si>
  <si>
    <t>998765203R00</t>
  </si>
  <si>
    <t xml:space="preserve">Přesun hmot pro krytiny tvrdé, výšky do 24 m </t>
  </si>
  <si>
    <t>979990001R00</t>
  </si>
  <si>
    <t xml:space="preserve">Poplatek za skládku stavební suti </t>
  </si>
  <si>
    <t>783</t>
  </si>
  <si>
    <t>Nátěry</t>
  </si>
  <si>
    <t>783251017R00</t>
  </si>
  <si>
    <t xml:space="preserve">Nátěr epoxidový kovových konstrukcí základní </t>
  </si>
  <si>
    <t>nátěr kovových konstrukcí  - kotevních želez a jiných prvků - odhad</t>
  </si>
  <si>
    <t>783782205R00</t>
  </si>
  <si>
    <t xml:space="preserve">Nátěr ochranný tesařských konstrukcí dvojnásobný </t>
  </si>
  <si>
    <t xml:space="preserve">Koncentrovaný vodou ředitelný fungicidní a insekticidní přípravek na dřevo i zdivo. Přípravek poskytující dlouhodobou ochranu proti dřevokaznému hmyzu, dřevokazným houbám a plísním. Aplikace natíráním. </t>
  </si>
  <si>
    <t>všechny prvky konstrukcí krovu, vrchní strany krokví, laťování</t>
  </si>
  <si>
    <t>nezahrnuje ošetření dřevěných částí krovu pod úrovní pojistné hydroizolace</t>
  </si>
  <si>
    <t>789111120</t>
  </si>
  <si>
    <t>Okartáčování intenz zaříz nečlenit výměra předběžná, bude upraveno podle skutečnosti</t>
  </si>
  <si>
    <t>srovnatelná položka</t>
  </si>
  <si>
    <t xml:space="preserve">komplet okartáčování vrchní části prvků krovu </t>
  </si>
  <si>
    <t>M21</t>
  </si>
  <si>
    <t>Elektromontáže</t>
  </si>
  <si>
    <t>M 21-3</t>
  </si>
  <si>
    <t xml:space="preserve">Hromosvod - demontáž a zpětná montáž </t>
  </si>
  <si>
    <t>kpl.</t>
  </si>
  <si>
    <t>demontáž stávajícího hromosvodu a jeho zpětná montáž včetně nové revize</t>
  </si>
  <si>
    <t>není zahrnuto zhotovení nového hromosvodu</t>
  </si>
  <si>
    <t>Ztížené výrobní podmínky</t>
  </si>
  <si>
    <t>Oborová přirážka - opravy, úpravy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</si>
  <si>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</si>
  <si>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</si>
  <si>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</si>
  <si>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</si>
  <si>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</si>
  <si>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</si>
  <si>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BUDE VYBRÁN VE VÝBĚROVÉM ŘÍZENÍ</t>
  </si>
  <si>
    <t>Starý a partner s.r.o.</t>
  </si>
  <si>
    <t>Psychiatrická nemocnice Horní Beřkovice</t>
  </si>
  <si>
    <t xml:space="preserve">Aktualizace rozpočtu 0182.Z2.02 z června 2011.  Aktualizace provedena 06. 01. 2014.
</t>
  </si>
  <si>
    <t>S L E P Ý    R O Z P O Č E T</t>
  </si>
  <si>
    <t>ZPRACOVATEL:ING. VLADIMÍR BŘEZNA</t>
  </si>
  <si>
    <t>autorizovaný inženýr v oboru pozemních staveb</t>
  </si>
  <si>
    <t>VĚŠÍN - BUKOVÁ    106</t>
  </si>
  <si>
    <t>262 42   ROŽMITÁL  POD  TŘEMŠÍNEM</t>
  </si>
  <si>
    <t>IČO:16441133</t>
  </si>
  <si>
    <t>DIČ:CZ531210213</t>
  </si>
  <si>
    <t>ČKAIT - číslo autorizace:0500530</t>
  </si>
  <si>
    <t>TEL.:720 381 703</t>
  </si>
  <si>
    <t>MAIL.:brezna@quick.cz</t>
  </si>
  <si>
    <t>BUDOVA B</t>
  </si>
  <si>
    <t>BUDOVA B - rekonstrukce střechy - aktualizace 2014</t>
  </si>
  <si>
    <t>Psychiatrická nemocnice Horní Beřkovice - BUDOVA B - rekonstrukce střechy - aktualizace 2014</t>
  </si>
  <si>
    <t>provizorní zajištění proti dešti  - zabránění proti zatékání do objektu</t>
  </si>
  <si>
    <t>ochrana před padajícími předměty v místech provozu investora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</si>
</sst>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  <numFmt numFmtId="167" formatCode="[$-F800]dddd\,\ mmmm\ dd\,\ yyyy"/>
  </numFmts>
  <fonts count="7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name val="Arial Narrow"/>
      <family val="2"/>
    </font>
    <font>
      <b/>
      <sz val="16"/>
      <color indexed="9"/>
      <name val="Arial Narrow"/>
      <family val="2"/>
    </font>
    <font>
      <b/>
      <sz val="26"/>
      <color indexed="9"/>
      <name val="Arial Narrow"/>
      <family val="2"/>
    </font>
    <font>
      <sz val="11"/>
      <color indexed="9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 Narrow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Narrow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 Narrow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19" borderId="0" applyNumberFormat="0" applyBorder="0" applyAlignment="0" applyProtection="0"/>
    <xf numFmtId="0" fontId="5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3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26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2" borderId="11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centerContinuous"/>
    </xf>
    <xf numFmtId="49" fontId="6" fillId="32" borderId="13" xfId="0" applyNumberFormat="1" applyFont="1" applyFill="1" applyBorder="1" applyAlignment="1">
      <alignment horizontal="left"/>
    </xf>
    <xf numFmtId="0" fontId="5" fillId="0" borderId="14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3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5" fillId="0" borderId="18" xfId="0" applyNumberFormat="1" applyFont="1" applyBorder="1" applyAlignment="1">
      <alignment/>
    </xf>
    <xf numFmtId="4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4" fillId="0" borderId="16" xfId="0" applyFont="1" applyBorder="1" applyAlignment="1">
      <alignment/>
    </xf>
    <xf numFmtId="49" fontId="5" fillId="0" borderId="20" xfId="0" applyNumberFormat="1" applyFont="1" applyBorder="1" applyAlignment="1">
      <alignment horizontal="left"/>
    </xf>
    <xf numFmtId="49" fontId="4" fillId="32" borderId="16" xfId="0" applyNumberFormat="1" applyFont="1" applyFill="1" applyBorder="1" applyAlignment="1">
      <alignment/>
    </xf>
    <xf numFmtId="49" fontId="3" fillId="32" borderId="17" xfId="0" applyNumberFormat="1" applyFont="1" applyFill="1" applyBorder="1" applyAlignment="1">
      <alignment/>
    </xf>
    <xf numFmtId="49" fontId="4" fillId="32" borderId="18" xfId="0" applyNumberFormat="1" applyFont="1" applyFill="1" applyBorder="1" applyAlignment="1">
      <alignment/>
    </xf>
    <xf numFmtId="49" fontId="3" fillId="32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4" fillId="32" borderId="21" xfId="0" applyNumberFormat="1" applyFont="1" applyFill="1" applyBorder="1" applyAlignment="1">
      <alignment/>
    </xf>
    <xf numFmtId="49" fontId="3" fillId="32" borderId="22" xfId="0" applyNumberFormat="1" applyFont="1" applyFill="1" applyBorder="1" applyAlignment="1">
      <alignment/>
    </xf>
    <xf numFmtId="49" fontId="4" fillId="32" borderId="0" xfId="0" applyNumberFormat="1" applyFont="1" applyFill="1" applyBorder="1" applyAlignment="1">
      <alignment/>
    </xf>
    <xf numFmtId="49" fontId="3" fillId="32" borderId="0" xfId="0" applyNumberFormat="1" applyFont="1" applyFill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19" xfId="0" applyNumberFormat="1" applyFont="1" applyBorder="1" applyAlignment="1">
      <alignment/>
    </xf>
    <xf numFmtId="0" fontId="5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4" fillId="32" borderId="29" xfId="0" applyFont="1" applyFill="1" applyBorder="1" applyAlignment="1">
      <alignment horizontal="left"/>
    </xf>
    <xf numFmtId="0" fontId="3" fillId="32" borderId="30" xfId="0" applyFont="1" applyFill="1" applyBorder="1" applyAlignment="1">
      <alignment horizontal="left"/>
    </xf>
    <xf numFmtId="0" fontId="3" fillId="32" borderId="31" xfId="0" applyFont="1" applyFill="1" applyBorder="1" applyAlignment="1">
      <alignment horizontal="centerContinuous"/>
    </xf>
    <xf numFmtId="0" fontId="4" fillId="32" borderId="30" xfId="0" applyFont="1" applyFill="1" applyBorder="1" applyAlignment="1">
      <alignment horizontal="centerContinuous"/>
    </xf>
    <xf numFmtId="0" fontId="3" fillId="32" borderId="30" xfId="0" applyFont="1" applyFill="1" applyBorder="1" applyAlignment="1">
      <alignment horizontal="centerContinuous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3" xfId="0" applyFont="1" applyBorder="1" applyAlignment="1">
      <alignment shrinkToFit="1"/>
    </xf>
    <xf numFmtId="0" fontId="3" fillId="0" borderId="3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4" fillId="32" borderId="11" xfId="0" applyFont="1" applyFill="1" applyBorder="1" applyAlignment="1">
      <alignment/>
    </xf>
    <xf numFmtId="0" fontId="4" fillId="32" borderId="13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0" fontId="4" fillId="32" borderId="40" xfId="0" applyFont="1" applyFill="1" applyBorder="1" applyAlignment="1">
      <alignment/>
    </xf>
    <xf numFmtId="0" fontId="4" fillId="32" borderId="41" xfId="0" applyFont="1" applyFill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165" fontId="3" fillId="0" borderId="48" xfId="0" applyNumberFormat="1" applyFont="1" applyBorder="1" applyAlignment="1">
      <alignment horizontal="right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165" fontId="3" fillId="0" borderId="17" xfId="0" applyNumberFormat="1" applyFont="1" applyBorder="1" applyAlignment="1">
      <alignment horizontal="right"/>
    </xf>
    <xf numFmtId="0" fontId="7" fillId="32" borderId="37" xfId="0" applyFont="1" applyFill="1" applyBorder="1" applyAlignment="1">
      <alignment/>
    </xf>
    <xf numFmtId="0" fontId="7" fillId="32" borderId="38" xfId="0" applyFont="1" applyFill="1" applyBorder="1" applyAlignment="1">
      <alignment/>
    </xf>
    <xf numFmtId="0" fontId="7" fillId="32" borderId="39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9" xfId="47" applyNumberFormat="1" applyFont="1" applyBorder="1">
      <alignment/>
      <protection/>
    </xf>
    <xf numFmtId="49" fontId="3" fillId="0" borderId="49" xfId="47" applyNumberFormat="1" applyFont="1" applyBorder="1">
      <alignment/>
      <protection/>
    </xf>
    <xf numFmtId="49" fontId="3" fillId="0" borderId="49" xfId="47" applyNumberFormat="1" applyFont="1" applyBorder="1" applyAlignment="1">
      <alignment horizontal="right"/>
      <protection/>
    </xf>
    <xf numFmtId="0" fontId="3" fillId="0" borderId="50" xfId="47" applyFont="1" applyBorder="1">
      <alignment/>
      <protection/>
    </xf>
    <xf numFmtId="49" fontId="3" fillId="0" borderId="49" xfId="0" applyNumberFormat="1" applyFont="1" applyBorder="1" applyAlignment="1">
      <alignment horizontal="left"/>
    </xf>
    <xf numFmtId="0" fontId="3" fillId="0" borderId="51" xfId="0" applyNumberFormat="1" applyFont="1" applyBorder="1" applyAlignment="1">
      <alignment/>
    </xf>
    <xf numFmtId="49" fontId="4" fillId="0" borderId="52" xfId="47" applyNumberFormat="1" applyFont="1" applyBorder="1">
      <alignment/>
      <protection/>
    </xf>
    <xf numFmtId="49" fontId="3" fillId="0" borderId="52" xfId="47" applyNumberFormat="1" applyFont="1" applyBorder="1">
      <alignment/>
      <protection/>
    </xf>
    <xf numFmtId="49" fontId="3" fillId="0" borderId="52" xfId="47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2" borderId="29" xfId="0" applyNumberFormat="1" applyFont="1" applyFill="1" applyBorder="1" applyAlignment="1">
      <alignment horizontal="center"/>
    </xf>
    <xf numFmtId="0" fontId="4" fillId="32" borderId="30" xfId="0" applyFont="1" applyFill="1" applyBorder="1" applyAlignment="1">
      <alignment horizontal="center"/>
    </xf>
    <xf numFmtId="0" fontId="4" fillId="32" borderId="31" xfId="0" applyFont="1" applyFill="1" applyBorder="1" applyAlignment="1">
      <alignment horizontal="center"/>
    </xf>
    <xf numFmtId="0" fontId="4" fillId="32" borderId="53" xfId="0" applyFont="1" applyFill="1" applyBorder="1" applyAlignment="1">
      <alignment horizontal="center"/>
    </xf>
    <xf numFmtId="0" fontId="4" fillId="32" borderId="54" xfId="0" applyFont="1" applyFill="1" applyBorder="1" applyAlignment="1">
      <alignment horizontal="center"/>
    </xf>
    <xf numFmtId="0" fontId="4" fillId="32" borderId="55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3" xfId="0" applyNumberFormat="1" applyFont="1" applyBorder="1" applyAlignment="1">
      <alignment/>
    </xf>
    <xf numFmtId="0" fontId="4" fillId="32" borderId="29" xfId="0" applyFont="1" applyFill="1" applyBorder="1" applyAlignment="1">
      <alignment/>
    </xf>
    <xf numFmtId="0" fontId="4" fillId="32" borderId="30" xfId="0" applyFont="1" applyFill="1" applyBorder="1" applyAlignment="1">
      <alignment/>
    </xf>
    <xf numFmtId="3" fontId="4" fillId="32" borderId="31" xfId="0" applyNumberFormat="1" applyFont="1" applyFill="1" applyBorder="1" applyAlignment="1">
      <alignment/>
    </xf>
    <xf numFmtId="3" fontId="4" fillId="32" borderId="53" xfId="0" applyNumberFormat="1" applyFont="1" applyFill="1" applyBorder="1" applyAlignment="1">
      <alignment/>
    </xf>
    <xf numFmtId="3" fontId="4" fillId="32" borderId="54" xfId="0" applyNumberFormat="1" applyFont="1" applyFill="1" applyBorder="1" applyAlignment="1">
      <alignment/>
    </xf>
    <xf numFmtId="3" fontId="4" fillId="32" borderId="55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2" borderId="41" xfId="0" applyFont="1" applyFill="1" applyBorder="1" applyAlignment="1">
      <alignment/>
    </xf>
    <xf numFmtId="0" fontId="4" fillId="32" borderId="56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/>
    </xf>
    <xf numFmtId="4" fontId="6" fillId="32" borderId="13" xfId="0" applyNumberFormat="1" applyFont="1" applyFill="1" applyBorder="1" applyAlignment="1">
      <alignment horizontal="right"/>
    </xf>
    <xf numFmtId="4" fontId="6" fillId="32" borderId="41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3" fontId="3" fillId="0" borderId="34" xfId="0" applyNumberFormat="1" applyFont="1" applyBorder="1" applyAlignment="1">
      <alignment horizontal="right"/>
    </xf>
    <xf numFmtId="165" fontId="3" fillId="0" borderId="19" xfId="0" applyNumberFormat="1" applyFont="1" applyBorder="1" applyAlignment="1">
      <alignment horizontal="right"/>
    </xf>
    <xf numFmtId="3" fontId="3" fillId="0" borderId="44" xfId="0" applyNumberFormat="1" applyFont="1" applyBorder="1" applyAlignment="1">
      <alignment horizontal="right"/>
    </xf>
    <xf numFmtId="4" fontId="3" fillId="0" borderId="3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3" fillId="32" borderId="37" xfId="0" applyFont="1" applyFill="1" applyBorder="1" applyAlignment="1">
      <alignment/>
    </xf>
    <xf numFmtId="0" fontId="4" fillId="32" borderId="38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4" fontId="3" fillId="32" borderId="57" xfId="0" applyNumberFormat="1" applyFont="1" applyFill="1" applyBorder="1" applyAlignment="1">
      <alignment/>
    </xf>
    <xf numFmtId="4" fontId="3" fillId="32" borderId="37" xfId="0" applyNumberFormat="1" applyFont="1" applyFill="1" applyBorder="1" applyAlignment="1">
      <alignment/>
    </xf>
    <xf numFmtId="4" fontId="3" fillId="32" borderId="38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3" fillId="0" borderId="0" xfId="47" applyFont="1">
      <alignment/>
      <protection/>
    </xf>
    <xf numFmtId="0" fontId="13" fillId="0" borderId="0" xfId="47" applyFont="1" applyAlignment="1">
      <alignment horizontal="centerContinuous"/>
      <protection/>
    </xf>
    <xf numFmtId="0" fontId="14" fillId="0" borderId="0" xfId="47" applyFont="1" applyAlignment="1">
      <alignment horizontal="centerContinuous"/>
      <protection/>
    </xf>
    <xf numFmtId="0" fontId="14" fillId="0" borderId="0" xfId="47" applyFont="1" applyAlignment="1">
      <alignment horizontal="right"/>
      <protection/>
    </xf>
    <xf numFmtId="0" fontId="3" fillId="0" borderId="49" xfId="47" applyFont="1" applyBorder="1">
      <alignment/>
      <protection/>
    </xf>
    <xf numFmtId="0" fontId="5" fillId="0" borderId="50" xfId="47" applyFont="1" applyBorder="1" applyAlignment="1">
      <alignment horizontal="right"/>
      <protection/>
    </xf>
    <xf numFmtId="49" fontId="3" fillId="0" borderId="49" xfId="47" applyNumberFormat="1" applyFont="1" applyBorder="1" applyAlignment="1">
      <alignment horizontal="left"/>
      <protection/>
    </xf>
    <xf numFmtId="0" fontId="3" fillId="0" borderId="51" xfId="47" applyFont="1" applyBorder="1">
      <alignment/>
      <protection/>
    </xf>
    <xf numFmtId="0" fontId="3" fillId="0" borderId="52" xfId="47" applyFont="1" applyBorder="1">
      <alignment/>
      <protection/>
    </xf>
    <xf numFmtId="0" fontId="5" fillId="0" borderId="0" xfId="47" applyFont="1">
      <alignment/>
      <protection/>
    </xf>
    <xf numFmtId="0" fontId="3" fillId="0" borderId="0" xfId="47" applyFont="1" applyAlignment="1">
      <alignment horizontal="right"/>
      <protection/>
    </xf>
    <xf numFmtId="0" fontId="3" fillId="0" borderId="0" xfId="47" applyFont="1" applyAlignment="1">
      <alignment/>
      <protection/>
    </xf>
    <xf numFmtId="49" fontId="5" fillId="32" borderId="19" xfId="47" applyNumberFormat="1" applyFont="1" applyFill="1" applyBorder="1">
      <alignment/>
      <protection/>
    </xf>
    <xf numFmtId="0" fontId="5" fillId="32" borderId="17" xfId="47" applyFont="1" applyFill="1" applyBorder="1" applyAlignment="1">
      <alignment horizontal="center"/>
      <protection/>
    </xf>
    <xf numFmtId="0" fontId="5" fillId="32" borderId="17" xfId="47" applyNumberFormat="1" applyFont="1" applyFill="1" applyBorder="1" applyAlignment="1">
      <alignment horizontal="center"/>
      <protection/>
    </xf>
    <xf numFmtId="0" fontId="5" fillId="32" borderId="19" xfId="47" applyFont="1" applyFill="1" applyBorder="1" applyAlignment="1">
      <alignment horizontal="center"/>
      <protection/>
    </xf>
    <xf numFmtId="0" fontId="4" fillId="0" borderId="58" xfId="47" applyFont="1" applyBorder="1" applyAlignment="1">
      <alignment horizontal="center"/>
      <protection/>
    </xf>
    <xf numFmtId="49" fontId="4" fillId="0" borderId="58" xfId="47" applyNumberFormat="1" applyFont="1" applyBorder="1" applyAlignment="1">
      <alignment horizontal="left"/>
      <protection/>
    </xf>
    <xf numFmtId="0" fontId="4" fillId="0" borderId="59" xfId="47" applyFont="1" applyBorder="1">
      <alignment/>
      <protection/>
    </xf>
    <xf numFmtId="0" fontId="3" fillId="0" borderId="18" xfId="47" applyFont="1" applyBorder="1" applyAlignment="1">
      <alignment horizontal="center"/>
      <protection/>
    </xf>
    <xf numFmtId="0" fontId="3" fillId="0" borderId="18" xfId="47" applyNumberFormat="1" applyFont="1" applyBorder="1" applyAlignment="1">
      <alignment horizontal="right"/>
      <protection/>
    </xf>
    <xf numFmtId="0" fontId="3" fillId="0" borderId="17" xfId="47" applyNumberFormat="1" applyFont="1" applyBorder="1">
      <alignment/>
      <protection/>
    </xf>
    <xf numFmtId="0" fontId="0" fillId="0" borderId="0" xfId="47" applyNumberFormat="1">
      <alignment/>
      <protection/>
    </xf>
    <xf numFmtId="0" fontId="15" fillId="0" borderId="0" xfId="47" applyFont="1">
      <alignment/>
      <protection/>
    </xf>
    <xf numFmtId="0" fontId="16" fillId="0" borderId="60" xfId="47" applyFont="1" applyBorder="1" applyAlignment="1">
      <alignment horizontal="center" vertical="top"/>
      <protection/>
    </xf>
    <xf numFmtId="49" fontId="16" fillId="0" borderId="60" xfId="47" applyNumberFormat="1" applyFont="1" applyBorder="1" applyAlignment="1">
      <alignment horizontal="left" vertical="top"/>
      <protection/>
    </xf>
    <xf numFmtId="0" fontId="16" fillId="0" borderId="60" xfId="47" applyFont="1" applyBorder="1" applyAlignment="1">
      <alignment vertical="top" wrapText="1"/>
      <protection/>
    </xf>
    <xf numFmtId="49" fontId="16" fillId="0" borderId="60" xfId="47" applyNumberFormat="1" applyFont="1" applyBorder="1" applyAlignment="1">
      <alignment horizontal="center" shrinkToFit="1"/>
      <protection/>
    </xf>
    <xf numFmtId="4" fontId="16" fillId="0" borderId="60" xfId="47" applyNumberFormat="1" applyFont="1" applyBorder="1" applyAlignment="1">
      <alignment horizontal="right"/>
      <protection/>
    </xf>
    <xf numFmtId="4" fontId="16" fillId="0" borderId="60" xfId="47" applyNumberFormat="1" applyFont="1" applyBorder="1">
      <alignment/>
      <protection/>
    </xf>
    <xf numFmtId="0" fontId="15" fillId="0" borderId="0" xfId="47" applyFont="1">
      <alignment/>
      <protection/>
    </xf>
    <xf numFmtId="0" fontId="5" fillId="0" borderId="58" xfId="47" applyFont="1" applyBorder="1" applyAlignment="1">
      <alignment horizontal="center"/>
      <protection/>
    </xf>
    <xf numFmtId="49" fontId="5" fillId="0" borderId="58" xfId="47" applyNumberFormat="1" applyFont="1" applyBorder="1" applyAlignment="1">
      <alignment horizontal="left"/>
      <protection/>
    </xf>
    <xf numFmtId="0" fontId="19" fillId="0" borderId="0" xfId="47" applyFont="1" applyAlignment="1">
      <alignment wrapText="1"/>
      <protection/>
    </xf>
    <xf numFmtId="0" fontId="3" fillId="32" borderId="19" xfId="47" applyFont="1" applyFill="1" applyBorder="1" applyAlignment="1">
      <alignment horizontal="center"/>
      <protection/>
    </xf>
    <xf numFmtId="49" fontId="20" fillId="32" borderId="19" xfId="47" applyNumberFormat="1" applyFont="1" applyFill="1" applyBorder="1" applyAlignment="1">
      <alignment horizontal="left"/>
      <protection/>
    </xf>
    <xf numFmtId="0" fontId="20" fillId="32" borderId="59" xfId="47" applyFont="1" applyFill="1" applyBorder="1">
      <alignment/>
      <protection/>
    </xf>
    <xf numFmtId="0" fontId="3" fillId="32" borderId="18" xfId="47" applyFont="1" applyFill="1" applyBorder="1" applyAlignment="1">
      <alignment horizontal="center"/>
      <protection/>
    </xf>
    <xf numFmtId="4" fontId="3" fillId="32" borderId="18" xfId="47" applyNumberFormat="1" applyFont="1" applyFill="1" applyBorder="1" applyAlignment="1">
      <alignment horizontal="right"/>
      <protection/>
    </xf>
    <xf numFmtId="4" fontId="3" fillId="32" borderId="17" xfId="47" applyNumberFormat="1" applyFont="1" applyFill="1" applyBorder="1" applyAlignment="1">
      <alignment horizontal="right"/>
      <protection/>
    </xf>
    <xf numFmtId="4" fontId="4" fillId="32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21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22" fillId="0" borderId="0" xfId="47" applyFont="1" applyBorder="1">
      <alignment/>
      <protection/>
    </xf>
    <xf numFmtId="3" fontId="22" fillId="0" borderId="0" xfId="47" applyNumberFormat="1" applyFont="1" applyBorder="1" applyAlignment="1">
      <alignment horizontal="right"/>
      <protection/>
    </xf>
    <xf numFmtId="4" fontId="22" fillId="0" borderId="0" xfId="47" applyNumberFormat="1" applyFont="1" applyBorder="1">
      <alignment/>
      <protection/>
    </xf>
    <xf numFmtId="0" fontId="2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5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61" xfId="0" applyNumberFormat="1" applyFont="1" applyBorder="1" applyAlignment="1">
      <alignment/>
    </xf>
    <xf numFmtId="0" fontId="23" fillId="0" borderId="0" xfId="46" applyNumberFormat="1" applyFont="1" applyAlignment="1">
      <alignment horizontal="center"/>
      <protection/>
    </xf>
    <xf numFmtId="0" fontId="23" fillId="0" borderId="0" xfId="46" applyNumberFormat="1" applyFont="1">
      <alignment/>
      <protection/>
    </xf>
    <xf numFmtId="0" fontId="23" fillId="0" borderId="0" xfId="46" applyNumberFormat="1" applyFont="1" applyAlignment="1">
      <alignment vertical="center"/>
      <protection/>
    </xf>
    <xf numFmtId="0" fontId="26" fillId="33" borderId="21" xfId="46" applyNumberFormat="1" applyFont="1" applyFill="1" applyBorder="1" applyAlignment="1">
      <alignment horizontal="right" vertical="center"/>
      <protection/>
    </xf>
    <xf numFmtId="0" fontId="26" fillId="33" borderId="0" xfId="46" applyNumberFormat="1" applyFont="1" applyFill="1" applyBorder="1" applyAlignment="1">
      <alignment horizontal="right" vertical="center"/>
      <protection/>
    </xf>
    <xf numFmtId="0" fontId="28" fillId="33" borderId="0" xfId="46" applyNumberFormat="1" applyFont="1" applyFill="1" applyBorder="1" applyAlignment="1">
      <alignment horizontal="right" vertical="center"/>
      <protection/>
    </xf>
    <xf numFmtId="0" fontId="29" fillId="0" borderId="0" xfId="46" applyNumberFormat="1" applyFont="1" applyAlignment="1">
      <alignment horizontal="right"/>
      <protection/>
    </xf>
    <xf numFmtId="0" fontId="30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 horizontal="right"/>
      <protection/>
    </xf>
    <xf numFmtId="0" fontId="23" fillId="0" borderId="0" xfId="46" applyNumberFormat="1" applyFont="1" applyAlignment="1">
      <alignment horizontal="left"/>
      <protection/>
    </xf>
    <xf numFmtId="0" fontId="31" fillId="0" borderId="0" xfId="46" applyNumberFormat="1" applyFont="1" applyAlignment="1">
      <alignment horizontal="center"/>
      <protection/>
    </xf>
    <xf numFmtId="0" fontId="17" fillId="34" borderId="42" xfId="47" applyNumberFormat="1" applyFont="1" applyFill="1" applyBorder="1" applyAlignment="1">
      <alignment horizontal="left" wrapText="1" indent="1"/>
      <protection/>
    </xf>
    <xf numFmtId="0" fontId="17" fillId="34" borderId="45" xfId="47" applyNumberFormat="1" applyFont="1" applyFill="1" applyBorder="1" applyAlignment="1">
      <alignment horizontal="left" vertical="center" wrapText="1"/>
      <protection/>
    </xf>
    <xf numFmtId="0" fontId="18" fillId="0" borderId="44" xfId="0" applyNumberFormat="1" applyFont="1" applyBorder="1" applyAlignment="1">
      <alignment vertical="center"/>
    </xf>
    <xf numFmtId="0" fontId="17" fillId="34" borderId="42" xfId="47" applyNumberFormat="1" applyFont="1" applyFill="1" applyBorder="1" applyAlignment="1">
      <alignment horizontal="left" wrapText="1"/>
      <protection/>
    </xf>
    <xf numFmtId="0" fontId="18" fillId="0" borderId="22" xfId="0" applyNumberFormat="1" applyFont="1" applyBorder="1" applyAlignment="1">
      <alignment/>
    </xf>
    <xf numFmtId="0" fontId="16" fillId="0" borderId="62" xfId="47" applyFont="1" applyBorder="1" applyAlignment="1">
      <alignment vertical="top" wrapText="1"/>
      <protection/>
    </xf>
    <xf numFmtId="0" fontId="18" fillId="0" borderId="14" xfId="0" applyNumberFormat="1" applyFont="1" applyBorder="1" applyAlignment="1">
      <alignment/>
    </xf>
    <xf numFmtId="4" fontId="16" fillId="0" borderId="48" xfId="47" applyNumberFormat="1" applyFont="1" applyBorder="1">
      <alignment/>
      <protection/>
    </xf>
    <xf numFmtId="0" fontId="18" fillId="0" borderId="14" xfId="0" applyNumberFormat="1" applyFont="1" applyBorder="1" applyAlignment="1">
      <alignment vertical="center"/>
    </xf>
    <xf numFmtId="0" fontId="17" fillId="34" borderId="22" xfId="47" applyNumberFormat="1" applyFont="1" applyFill="1" applyBorder="1" applyAlignment="1">
      <alignment horizontal="left" wrapText="1" indent="1"/>
      <protection/>
    </xf>
    <xf numFmtId="0" fontId="17" fillId="34" borderId="14" xfId="47" applyNumberFormat="1" applyFont="1" applyFill="1" applyBorder="1" applyAlignment="1">
      <alignment horizontal="left" wrapText="1" indent="1"/>
      <protection/>
    </xf>
    <xf numFmtId="0" fontId="18" fillId="0" borderId="58" xfId="0" applyNumberFormat="1" applyFont="1" applyBorder="1" applyAlignment="1">
      <alignment/>
    </xf>
    <xf numFmtId="14" fontId="30" fillId="0" borderId="0" xfId="46" applyNumberFormat="1" applyFont="1" applyAlignment="1">
      <alignment horizontal="right"/>
      <protection/>
    </xf>
    <xf numFmtId="0" fontId="0" fillId="0" borderId="0" xfId="0" applyAlignment="1">
      <alignment horizontal="right"/>
    </xf>
    <xf numFmtId="0" fontId="30" fillId="0" borderId="0" xfId="46" applyNumberFormat="1" applyFont="1" applyAlignment="1">
      <alignment horizontal="right"/>
      <protection/>
    </xf>
    <xf numFmtId="0" fontId="24" fillId="33" borderId="63" xfId="46" applyNumberFormat="1" applyFont="1" applyFill="1" applyBorder="1" applyAlignment="1">
      <alignment horizontal="right" vertical="center"/>
      <protection/>
    </xf>
    <xf numFmtId="0" fontId="24" fillId="33" borderId="64" xfId="46" applyNumberFormat="1" applyFont="1" applyFill="1" applyBorder="1" applyAlignment="1">
      <alignment horizontal="right" vertical="center"/>
      <protection/>
    </xf>
    <xf numFmtId="0" fontId="25" fillId="33" borderId="21" xfId="46" applyNumberFormat="1" applyFont="1" applyFill="1" applyBorder="1" applyAlignment="1">
      <alignment horizontal="right" vertical="center"/>
      <protection/>
    </xf>
    <xf numFmtId="0" fontId="25" fillId="33" borderId="0" xfId="46" applyNumberFormat="1" applyFont="1" applyFill="1" applyBorder="1" applyAlignment="1">
      <alignment horizontal="right" vertical="center"/>
      <protection/>
    </xf>
    <xf numFmtId="0" fontId="27" fillId="33" borderId="0" xfId="46" applyNumberFormat="1" applyFont="1" applyFill="1" applyBorder="1" applyAlignment="1">
      <alignment horizontal="right" vertical="center"/>
      <protection/>
    </xf>
    <xf numFmtId="167" fontId="29" fillId="0" borderId="0" xfId="46" applyNumberFormat="1" applyFont="1" applyAlignment="1">
      <alignment horizontal="right"/>
      <protection/>
    </xf>
    <xf numFmtId="0" fontId="29" fillId="0" borderId="0" xfId="46" applyNumberFormat="1" applyFont="1" applyAlignment="1">
      <alignment horizontal="right"/>
      <protection/>
    </xf>
    <xf numFmtId="49" fontId="6" fillId="32" borderId="13" xfId="0" applyNumberFormat="1" applyFont="1" applyFill="1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>
      <alignment horizontal="left" wrapText="1"/>
    </xf>
    <xf numFmtId="0" fontId="5" fillId="0" borderId="19" xfId="0" applyFont="1" applyBorder="1" applyAlignment="1">
      <alignment horizontal="left"/>
    </xf>
    <xf numFmtId="0" fontId="5" fillId="0" borderId="59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37" xfId="0" applyFont="1" applyBorder="1" applyAlignment="1">
      <alignment horizontal="center" shrinkToFit="1"/>
    </xf>
    <xf numFmtId="0" fontId="3" fillId="0" borderId="39" xfId="0" applyFont="1" applyBorder="1" applyAlignment="1">
      <alignment horizontal="center" shrinkToFit="1"/>
    </xf>
    <xf numFmtId="166" fontId="3" fillId="0" borderId="59" xfId="0" applyNumberFormat="1" applyFont="1" applyBorder="1" applyAlignment="1">
      <alignment horizontal="right" indent="2"/>
    </xf>
    <xf numFmtId="166" fontId="3" fillId="0" borderId="24" xfId="0" applyNumberFormat="1" applyFont="1" applyBorder="1" applyAlignment="1">
      <alignment horizontal="right" indent="2"/>
    </xf>
    <xf numFmtId="166" fontId="7" fillId="32" borderId="65" xfId="0" applyNumberFormat="1" applyFont="1" applyFill="1" applyBorder="1" applyAlignment="1">
      <alignment horizontal="right" indent="2"/>
    </xf>
    <xf numFmtId="166" fontId="7" fillId="32" borderId="57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3" fillId="0" borderId="66" xfId="47" applyFont="1" applyBorder="1" applyAlignment="1">
      <alignment horizontal="center"/>
      <protection/>
    </xf>
    <xf numFmtId="0" fontId="3" fillId="0" borderId="67" xfId="47" applyFont="1" applyBorder="1" applyAlignment="1">
      <alignment horizontal="center"/>
      <protection/>
    </xf>
    <xf numFmtId="0" fontId="3" fillId="0" borderId="68" xfId="47" applyFont="1" applyBorder="1" applyAlignment="1">
      <alignment horizontal="center"/>
      <protection/>
    </xf>
    <xf numFmtId="0" fontId="3" fillId="0" borderId="69" xfId="47" applyFont="1" applyBorder="1" applyAlignment="1">
      <alignment horizontal="center"/>
      <protection/>
    </xf>
    <xf numFmtId="0" fontId="3" fillId="0" borderId="70" xfId="47" applyFont="1" applyBorder="1" applyAlignment="1">
      <alignment horizontal="left" wrapText="1"/>
      <protection/>
    </xf>
    <xf numFmtId="0" fontId="3" fillId="0" borderId="52" xfId="47" applyFont="1" applyBorder="1" applyAlignment="1">
      <alignment horizontal="left" wrapText="1"/>
      <protection/>
    </xf>
    <xf numFmtId="0" fontId="3" fillId="0" borderId="71" xfId="47" applyFont="1" applyBorder="1" applyAlignment="1">
      <alignment horizontal="left" wrapText="1"/>
      <protection/>
    </xf>
    <xf numFmtId="3" fontId="4" fillId="32" borderId="38" xfId="0" applyNumberFormat="1" applyFont="1" applyFill="1" applyBorder="1" applyAlignment="1">
      <alignment horizontal="right"/>
    </xf>
    <xf numFmtId="3" fontId="4" fillId="32" borderId="57" xfId="0" applyNumberFormat="1" applyFont="1" applyFill="1" applyBorder="1" applyAlignment="1">
      <alignment horizontal="right"/>
    </xf>
    <xf numFmtId="0" fontId="17" fillId="34" borderId="42" xfId="47" applyNumberFormat="1" applyFont="1" applyFill="1" applyBorder="1" applyAlignment="1">
      <alignment horizontal="left" wrapText="1" indent="1"/>
      <protection/>
    </xf>
    <xf numFmtId="0" fontId="18" fillId="0" borderId="0" xfId="0" applyNumberFormat="1" applyFont="1" applyAlignment="1">
      <alignment/>
    </xf>
    <xf numFmtId="0" fontId="18" fillId="0" borderId="22" xfId="0" applyNumberFormat="1" applyFont="1" applyBorder="1" applyAlignment="1">
      <alignment/>
    </xf>
    <xf numFmtId="0" fontId="12" fillId="0" borderId="0" xfId="47" applyFont="1" applyAlignment="1">
      <alignment horizontal="center"/>
      <protection/>
    </xf>
    <xf numFmtId="49" fontId="3" fillId="0" borderId="68" xfId="47" applyNumberFormat="1" applyFont="1" applyBorder="1" applyAlignment="1">
      <alignment horizontal="center"/>
      <protection/>
    </xf>
    <xf numFmtId="0" fontId="3" fillId="0" borderId="70" xfId="47" applyFont="1" applyBorder="1" applyAlignment="1">
      <alignment horizontal="center" wrapText="1" shrinkToFit="1"/>
      <protection/>
    </xf>
    <xf numFmtId="0" fontId="3" fillId="0" borderId="52" xfId="47" applyFont="1" applyBorder="1" applyAlignment="1">
      <alignment horizontal="center" wrapText="1" shrinkToFit="1"/>
      <protection/>
    </xf>
    <xf numFmtId="0" fontId="3" fillId="0" borderId="71" xfId="47" applyFont="1" applyBorder="1" applyAlignment="1">
      <alignment horizontal="center" wrapText="1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19</xdr:row>
      <xdr:rowOff>2047875</xdr:rowOff>
    </xdr:from>
    <xdr:to>
      <xdr:col>19</xdr:col>
      <xdr:colOff>1123950</xdr:colOff>
      <xdr:row>19</xdr:row>
      <xdr:rowOff>2800350</xdr:rowOff>
    </xdr:to>
    <xdr:pic>
      <xdr:nvPicPr>
        <xdr:cNvPr id="1" name="Picture 4" descr="j0205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68350" y="108870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LADIM~1\LOCALS~1\Temp\Do&#269;asn&#253;%20adres&#225;&#345;%201%20pro%20H.Be&#345;kovice%20-%20Kl&#225;&#353;ter.zip\H.Ba&#345;kovice%20-%20Kl&#225;&#353;ter\Star&#253;%20-%20PLHB%20-%20KL&#193;&#352;TER%20-%20oprava%20st&#345;echy%20-%20aktualizace%202011%20-%20kontroln&#237;%20rozpo&#269;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VLADIM~1\LOCALS~1\Temp\Do&#269;asn&#253;%20adres&#225;&#345;%201%20pro%20H.Be&#345;kovice%20-%20Kl&#225;&#353;ter.zip\H.Ba&#345;kovice%20-%20Kl&#225;&#353;ter\Pom&#367;cky,%20formul&#225;&#345;e,%20adres&#225;&#345;e\zak&#225;zky%202009%20-%20od%2008\Obec%20Lochovice%20-%202009%20-%20po&#382;&#225;rn&#237;%20zbrojnice\Po&#382;&#225;rn&#237;%20zbrojnice%20Lochovi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ní list"/>
      <sheetName val="Krycí list"/>
      <sheetName val="Rekapitulace"/>
      <sheetName val="Položky"/>
    </sheetNames>
    <sheetDataSet>
      <sheetData sheetId="1">
        <row r="5">
          <cell r="A5" t="str">
            <v>Z2</v>
          </cell>
          <cell r="C5" t="str">
            <v>KLÁŠTER</v>
          </cell>
        </row>
        <row r="6">
          <cell r="G6">
            <v>0</v>
          </cell>
        </row>
        <row r="8">
          <cell r="C8" t="str">
            <v>Starý a partner s.r.o.</v>
          </cell>
        </row>
      </sheetData>
      <sheetData sheetId="2">
        <row r="22">
          <cell r="E22">
            <v>97625.71259999998</v>
          </cell>
          <cell r="F22">
            <v>1440168.3918816312</v>
          </cell>
          <cell r="G22">
            <v>0</v>
          </cell>
          <cell r="H22">
            <v>19000</v>
          </cell>
          <cell r="I22">
            <v>0</v>
          </cell>
        </row>
        <row r="35">
          <cell r="H35">
            <v>123973.52835853052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komentář"/>
      <sheetName val="STAVBA CELKEM"/>
      <sheetName val="BUDOVA ZÁZEMÍ"/>
      <sheetName val="TRÉNINKOVÁ HALA"/>
    </sheetNames>
    <sheetDataSet>
      <sheetData sheetId="2">
        <row r="6">
          <cell r="C6" t="str">
            <v>09THU2</v>
          </cell>
          <cell r="E6" t="str">
            <v>KOMPLETNÍ DOKONČENÍ ZÁPADNÍ ČÁSTI ZIMNÍHO STADIONU</v>
          </cell>
        </row>
        <row r="25">
          <cell r="C25">
            <v>19</v>
          </cell>
        </row>
        <row r="27">
          <cell r="C27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2:T38"/>
  <sheetViews>
    <sheetView view="pageBreakPreview" zoomScale="75" zoomScaleSheetLayoutView="75" zoomScalePageLayoutView="0" workbookViewId="0" topLeftCell="A1">
      <selection activeCell="AA11" sqref="AA11"/>
    </sheetView>
  </sheetViews>
  <sheetFormatPr defaultColWidth="9.00390625" defaultRowHeight="12.75"/>
  <cols>
    <col min="1" max="1" width="6.375" style="200" customWidth="1"/>
    <col min="2" max="2" width="6.625" style="200" customWidth="1"/>
    <col min="3" max="13" width="9.75390625" style="200" customWidth="1"/>
    <col min="14" max="19" width="9.125" style="200" customWidth="1"/>
    <col min="20" max="20" width="15.125" style="200" bestFit="1" customWidth="1"/>
    <col min="21" max="16384" width="9.125" style="201" customWidth="1"/>
  </cols>
  <sheetData>
    <row r="11" ht="409.5" customHeight="1" thickBot="1"/>
    <row r="12" spans="1:20" s="202" customFormat="1" ht="27" customHeight="1">
      <c r="A12" s="226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</row>
    <row r="13" spans="1:20" s="202" customFormat="1" ht="41.25" customHeight="1">
      <c r="A13" s="228" t="s">
        <v>338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</row>
    <row r="14" spans="1:20" s="202" customFormat="1" ht="27" customHeight="1">
      <c r="A14" s="203"/>
      <c r="B14" s="204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05"/>
      <c r="O14" s="205"/>
      <c r="P14" s="205"/>
      <c r="Q14" s="205"/>
      <c r="R14" s="205"/>
      <c r="S14" s="205"/>
      <c r="T14" s="205"/>
    </row>
    <row r="17" spans="1:20" ht="12.75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</row>
    <row r="18" spans="1:20" ht="12.75">
      <c r="A18" s="206"/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 t="s">
        <v>326</v>
      </c>
    </row>
    <row r="19" spans="1:20" ht="12.75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</row>
    <row r="20" ht="243" customHeight="1"/>
    <row r="21" spans="1:20" ht="15">
      <c r="A21" s="225" t="s">
        <v>327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</row>
    <row r="22" ht="12.75">
      <c r="T22" s="208" t="s">
        <v>328</v>
      </c>
    </row>
    <row r="23" spans="1:20" ht="15">
      <c r="A23" s="225" t="s">
        <v>329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</row>
    <row r="25" spans="1:20" ht="15">
      <c r="A25" s="225" t="s">
        <v>330</v>
      </c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</row>
    <row r="27" spans="1:20" ht="15">
      <c r="A27" s="225" t="s">
        <v>331</v>
      </c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</row>
    <row r="29" spans="1:20" ht="15">
      <c r="A29" s="225" t="s">
        <v>332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1" spans="17:20" ht="15">
      <c r="Q31" s="209"/>
      <c r="T31" s="207" t="s">
        <v>333</v>
      </c>
    </row>
    <row r="33" spans="1:20" ht="15">
      <c r="A33" s="225" t="s">
        <v>334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</row>
    <row r="35" spans="1:20" ht="15">
      <c r="A35" s="225" t="s">
        <v>335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</row>
    <row r="37" spans="1:20" ht="15">
      <c r="A37" s="223">
        <v>41645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</row>
    <row r="38" ht="15">
      <c r="T38" s="210"/>
    </row>
  </sheetData>
  <sheetProtection/>
  <mergeCells count="13">
    <mergeCell ref="A12:T12"/>
    <mergeCell ref="A13:T13"/>
    <mergeCell ref="C14:M14"/>
    <mergeCell ref="A17:T17"/>
    <mergeCell ref="A19:T19"/>
    <mergeCell ref="A21:T21"/>
    <mergeCell ref="A37:T37"/>
    <mergeCell ref="A23:T23"/>
    <mergeCell ref="A25:T25"/>
    <mergeCell ref="A27:T27"/>
    <mergeCell ref="A29:T29"/>
    <mergeCell ref="A33:T33"/>
    <mergeCell ref="A35:T35"/>
  </mergeCells>
  <printOptions horizontalCentered="1"/>
  <pageMargins left="0.31496062992125984" right="0.31496062992125984" top="0.3937007874015748" bottom="0.3937007874015748" header="0.31496062992125984" footer="0.31496062992125984"/>
  <pageSetup fitToHeight="1" fitToWidth="1" horizontalDpi="600" verticalDpi="600" orientation="portrait" paperSize="9" scale="52" r:id="rId2"/>
  <headerFooter>
    <oddFooter>&amp;LIng.Vladimír Března
720 381 703
brezna@quick.cz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E55"/>
  <sheetViews>
    <sheetView zoomScalePageLayoutView="0" workbookViewId="0" topLeftCell="A1">
      <selection activeCell="D2" sqref="D2:E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27" customHeight="1">
      <c r="A2" s="3" t="s">
        <v>0</v>
      </c>
      <c r="B2" s="4"/>
      <c r="C2" s="5" t="str">
        <f>Rekapitulace!H1</f>
        <v>0182.Z2.03</v>
      </c>
      <c r="D2" s="233" t="str">
        <f>Rekapitulace!G2</f>
        <v>BUDOVA B - rekonstrukce střechy - aktualizace 2014</v>
      </c>
      <c r="E2" s="234"/>
      <c r="F2" s="6" t="s">
        <v>1</v>
      </c>
      <c r="G2" s="7"/>
    </row>
    <row r="3" spans="1:7" ht="3" customHeight="1" hidden="1">
      <c r="A3" s="8"/>
      <c r="B3" s="9"/>
      <c r="C3" s="10"/>
      <c r="D3" s="10"/>
      <c r="E3" s="11"/>
      <c r="F3" s="12"/>
      <c r="G3" s="13"/>
    </row>
    <row r="4" spans="1:7" ht="12" customHeight="1">
      <c r="A4" s="14" t="s">
        <v>2</v>
      </c>
      <c r="B4" s="9"/>
      <c r="C4" s="10" t="s">
        <v>3</v>
      </c>
      <c r="D4" s="10"/>
      <c r="E4" s="11"/>
      <c r="F4" s="12" t="s">
        <v>4</v>
      </c>
      <c r="G4" s="15"/>
    </row>
    <row r="5" spans="1:7" ht="12.75" customHeight="1">
      <c r="A5" s="16" t="s">
        <v>77</v>
      </c>
      <c r="B5" s="17"/>
      <c r="C5" s="18" t="s">
        <v>336</v>
      </c>
      <c r="D5" s="19"/>
      <c r="E5" s="17"/>
      <c r="F5" s="12" t="s">
        <v>6</v>
      </c>
      <c r="G5" s="13"/>
    </row>
    <row r="6" spans="1:15" ht="12.75" customHeight="1">
      <c r="A6" s="14" t="s">
        <v>7</v>
      </c>
      <c r="B6" s="9"/>
      <c r="C6" s="10" t="s">
        <v>8</v>
      </c>
      <c r="D6" s="10"/>
      <c r="E6" s="11"/>
      <c r="F6" s="20" t="s">
        <v>9</v>
      </c>
      <c r="G6" s="21"/>
      <c r="O6" s="22"/>
    </row>
    <row r="7" spans="1:7" ht="12.75" customHeight="1">
      <c r="A7" s="23" t="s">
        <v>76</v>
      </c>
      <c r="B7" s="24"/>
      <c r="C7" s="25" t="s">
        <v>324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2"/>
      <c r="C8" s="236" t="s">
        <v>323</v>
      </c>
      <c r="D8" s="236"/>
      <c r="E8" s="237"/>
      <c r="F8" s="29" t="s">
        <v>12</v>
      </c>
      <c r="G8" s="30"/>
      <c r="H8" s="31"/>
      <c r="I8" s="32"/>
    </row>
    <row r="9" spans="1:8" ht="12.75">
      <c r="A9" s="28" t="s">
        <v>13</v>
      </c>
      <c r="B9" s="12"/>
      <c r="C9" s="236" t="str">
        <f>Projektant</f>
        <v>Starý a partner s.r.o.</v>
      </c>
      <c r="D9" s="236"/>
      <c r="E9" s="237"/>
      <c r="F9" s="12"/>
      <c r="G9" s="33"/>
      <c r="H9" s="34"/>
    </row>
    <row r="10" spans="1:8" ht="12.75">
      <c r="A10" s="28" t="s">
        <v>14</v>
      </c>
      <c r="B10" s="12"/>
      <c r="C10" s="236"/>
      <c r="D10" s="236"/>
      <c r="E10" s="236"/>
      <c r="F10" s="35"/>
      <c r="G10" s="36"/>
      <c r="H10" s="37"/>
    </row>
    <row r="11" spans="1:57" ht="13.5" customHeight="1">
      <c r="A11" s="28" t="s">
        <v>15</v>
      </c>
      <c r="B11" s="12"/>
      <c r="C11" s="236" t="s">
        <v>322</v>
      </c>
      <c r="D11" s="236"/>
      <c r="E11" s="236"/>
      <c r="F11" s="38" t="s">
        <v>16</v>
      </c>
      <c r="G11" s="39"/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238"/>
      <c r="D12" s="238"/>
      <c r="E12" s="238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75" customHeight="1">
      <c r="A15" s="53"/>
      <c r="B15" s="54" t="s">
        <v>22</v>
      </c>
      <c r="C15" s="55">
        <f>HSV</f>
        <v>0</v>
      </c>
      <c r="D15" s="56" t="str">
        <f>Rekapitulace!A27</f>
        <v>Ztížené výrobní podmínky</v>
      </c>
      <c r="E15" s="57"/>
      <c r="F15" s="58"/>
      <c r="G15" s="55">
        <f>Rekapitulace!I27</f>
        <v>0</v>
      </c>
    </row>
    <row r="16" spans="1:7" ht="15.75" customHeight="1">
      <c r="A16" s="53" t="s">
        <v>23</v>
      </c>
      <c r="B16" s="54" t="s">
        <v>24</v>
      </c>
      <c r="C16" s="55">
        <f>PSV</f>
        <v>0</v>
      </c>
      <c r="D16" s="8" t="str">
        <f>Rekapitulace!A28</f>
        <v>Oborová přirážka - opravy, úpravy</v>
      </c>
      <c r="E16" s="59"/>
      <c r="F16" s="60"/>
      <c r="G16" s="55">
        <f>Rekapitulace!I28</f>
        <v>0</v>
      </c>
    </row>
    <row r="17" spans="1:7" ht="15.75" customHeight="1">
      <c r="A17" s="53" t="s">
        <v>25</v>
      </c>
      <c r="B17" s="54" t="s">
        <v>26</v>
      </c>
      <c r="C17" s="55">
        <f>Mont</f>
        <v>0</v>
      </c>
      <c r="D17" s="8" t="str">
        <f>Rekapitulace!A29</f>
        <v>Přesun stavebních kapacit</v>
      </c>
      <c r="E17" s="59"/>
      <c r="F17" s="60"/>
      <c r="G17" s="55">
        <f>Rekapitulace!I29</f>
        <v>0</v>
      </c>
    </row>
    <row r="18" spans="1:7" ht="15.75" customHeight="1">
      <c r="A18" s="61" t="s">
        <v>27</v>
      </c>
      <c r="B18" s="62" t="s">
        <v>28</v>
      </c>
      <c r="C18" s="55">
        <f>Dodavka</f>
        <v>0</v>
      </c>
      <c r="D18" s="8" t="str">
        <f>Rekapitulace!A30</f>
        <v>Mimostaveništní doprava</v>
      </c>
      <c r="E18" s="59"/>
      <c r="F18" s="60"/>
      <c r="G18" s="55">
        <f>Rekapitulace!I30</f>
        <v>0</v>
      </c>
    </row>
    <row r="19" spans="1:7" ht="15.75" customHeight="1">
      <c r="A19" s="63" t="s">
        <v>29</v>
      </c>
      <c r="B19" s="54"/>
      <c r="C19" s="55">
        <f>SUM(C15:C18)</f>
        <v>0</v>
      </c>
      <c r="D19" s="8" t="str">
        <f>Rekapitulace!A31</f>
        <v>Zařízení staveniště</v>
      </c>
      <c r="E19" s="59"/>
      <c r="F19" s="60"/>
      <c r="G19" s="55">
        <f>Rekapitulace!I31</f>
        <v>0</v>
      </c>
    </row>
    <row r="20" spans="1:7" ht="15.75" customHeight="1">
      <c r="A20" s="63"/>
      <c r="B20" s="54"/>
      <c r="C20" s="55"/>
      <c r="D20" s="8" t="str">
        <f>Rekapitulace!A32</f>
        <v>Provoz investora</v>
      </c>
      <c r="E20" s="59"/>
      <c r="F20" s="60"/>
      <c r="G20" s="55">
        <f>Rekapitulace!I32</f>
        <v>0</v>
      </c>
    </row>
    <row r="21" spans="1:7" ht="15.75" customHeight="1">
      <c r="A21" s="63" t="s">
        <v>30</v>
      </c>
      <c r="B21" s="54"/>
      <c r="C21" s="55">
        <f>HZS</f>
        <v>0</v>
      </c>
      <c r="D21" s="8" t="str">
        <f>Rekapitulace!A33</f>
        <v>Kompletační činnost (IČD)</v>
      </c>
      <c r="E21" s="59"/>
      <c r="F21" s="60"/>
      <c r="G21" s="55">
        <f>Rekapitulace!I33</f>
        <v>0</v>
      </c>
    </row>
    <row r="22" spans="1:7" ht="15.7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75" customHeight="1" thickBot="1">
      <c r="A23" s="239" t="s">
        <v>33</v>
      </c>
      <c r="B23" s="240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41">
        <f>C23-F32</f>
        <v>0</v>
      </c>
      <c r="G30" s="242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41">
        <f>ROUND(PRODUCT(F30,C31/100),0)</f>
        <v>0</v>
      </c>
      <c r="G31" s="242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41">
        <v>0</v>
      </c>
      <c r="G32" s="242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41">
        <f>ROUND(PRODUCT(F32,C33/100),0)</f>
        <v>0</v>
      </c>
      <c r="G33" s="242"/>
    </row>
    <row r="34" spans="1:7" s="93" customFormat="1" ht="19.5" customHeight="1" thickBot="1">
      <c r="A34" s="90" t="s">
        <v>46</v>
      </c>
      <c r="B34" s="91"/>
      <c r="C34" s="91"/>
      <c r="D34" s="91"/>
      <c r="E34" s="92"/>
      <c r="F34" s="243">
        <f>ROUND(SUM(F30:F33),0)</f>
        <v>0</v>
      </c>
      <c r="G34" s="244"/>
    </row>
    <row r="36" spans="1:8" ht="12.75">
      <c r="A36" s="94" t="s">
        <v>47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245" t="s">
        <v>325</v>
      </c>
      <c r="C37" s="245"/>
      <c r="D37" s="245"/>
      <c r="E37" s="245"/>
      <c r="F37" s="245"/>
      <c r="G37" s="245"/>
      <c r="H37" t="s">
        <v>5</v>
      </c>
    </row>
    <row r="38" spans="1:8" ht="12.75" customHeight="1">
      <c r="A38" s="95"/>
      <c r="B38" s="245"/>
      <c r="C38" s="245"/>
      <c r="D38" s="245"/>
      <c r="E38" s="245"/>
      <c r="F38" s="245"/>
      <c r="G38" s="245"/>
      <c r="H38" t="s">
        <v>5</v>
      </c>
    </row>
    <row r="39" spans="1:8" ht="12.75">
      <c r="A39" s="95"/>
      <c r="B39" s="245"/>
      <c r="C39" s="245"/>
      <c r="D39" s="245"/>
      <c r="E39" s="245"/>
      <c r="F39" s="245"/>
      <c r="G39" s="245"/>
      <c r="H39" t="s">
        <v>5</v>
      </c>
    </row>
    <row r="40" spans="1:8" ht="12.75">
      <c r="A40" s="95"/>
      <c r="B40" s="245"/>
      <c r="C40" s="245"/>
      <c r="D40" s="245"/>
      <c r="E40" s="245"/>
      <c r="F40" s="245"/>
      <c r="G40" s="245"/>
      <c r="H40" t="s">
        <v>5</v>
      </c>
    </row>
    <row r="41" spans="1:8" ht="12.75">
      <c r="A41" s="95"/>
      <c r="B41" s="245"/>
      <c r="C41" s="245"/>
      <c r="D41" s="245"/>
      <c r="E41" s="245"/>
      <c r="F41" s="245"/>
      <c r="G41" s="245"/>
      <c r="H41" t="s">
        <v>5</v>
      </c>
    </row>
    <row r="42" spans="1:8" ht="12.75">
      <c r="A42" s="95"/>
      <c r="B42" s="245"/>
      <c r="C42" s="245"/>
      <c r="D42" s="245"/>
      <c r="E42" s="245"/>
      <c r="F42" s="245"/>
      <c r="G42" s="245"/>
      <c r="H42" t="s">
        <v>5</v>
      </c>
    </row>
    <row r="43" spans="1:8" ht="12.75">
      <c r="A43" s="95"/>
      <c r="B43" s="245"/>
      <c r="C43" s="245"/>
      <c r="D43" s="245"/>
      <c r="E43" s="245"/>
      <c r="F43" s="245"/>
      <c r="G43" s="245"/>
      <c r="H43" t="s">
        <v>5</v>
      </c>
    </row>
    <row r="44" spans="1:8" ht="12.75">
      <c r="A44" s="95"/>
      <c r="B44" s="245"/>
      <c r="C44" s="245"/>
      <c r="D44" s="245"/>
      <c r="E44" s="245"/>
      <c r="F44" s="245"/>
      <c r="G44" s="245"/>
      <c r="H44" t="s">
        <v>5</v>
      </c>
    </row>
    <row r="45" spans="1:8" ht="0.75" customHeight="1">
      <c r="A45" s="95"/>
      <c r="B45" s="245"/>
      <c r="C45" s="245"/>
      <c r="D45" s="245"/>
      <c r="E45" s="245"/>
      <c r="F45" s="245"/>
      <c r="G45" s="245"/>
      <c r="H45" t="s">
        <v>5</v>
      </c>
    </row>
    <row r="46" spans="2:7" ht="12.75">
      <c r="B46" s="235"/>
      <c r="C46" s="235"/>
      <c r="D46" s="235"/>
      <c r="E46" s="235"/>
      <c r="F46" s="235"/>
      <c r="G46" s="235"/>
    </row>
    <row r="47" spans="2:7" ht="12.75">
      <c r="B47" s="235"/>
      <c r="C47" s="235"/>
      <c r="D47" s="235"/>
      <c r="E47" s="235"/>
      <c r="F47" s="235"/>
      <c r="G47" s="235"/>
    </row>
    <row r="48" spans="2:7" ht="12.75">
      <c r="B48" s="235"/>
      <c r="C48" s="235"/>
      <c r="D48" s="235"/>
      <c r="E48" s="235"/>
      <c r="F48" s="235"/>
      <c r="G48" s="235"/>
    </row>
    <row r="49" spans="2:7" ht="12.75">
      <c r="B49" s="235"/>
      <c r="C49" s="235"/>
      <c r="D49" s="235"/>
      <c r="E49" s="235"/>
      <c r="F49" s="235"/>
      <c r="G49" s="235"/>
    </row>
    <row r="50" spans="2:7" ht="12.75">
      <c r="B50" s="235"/>
      <c r="C50" s="235"/>
      <c r="D50" s="235"/>
      <c r="E50" s="235"/>
      <c r="F50" s="235"/>
      <c r="G50" s="235"/>
    </row>
    <row r="51" spans="2:7" ht="12.75">
      <c r="B51" s="235"/>
      <c r="C51" s="235"/>
      <c r="D51" s="235"/>
      <c r="E51" s="235"/>
      <c r="F51" s="235"/>
      <c r="G51" s="235"/>
    </row>
    <row r="52" spans="2:7" ht="12.75">
      <c r="B52" s="235"/>
      <c r="C52" s="235"/>
      <c r="D52" s="235"/>
      <c r="E52" s="235"/>
      <c r="F52" s="235"/>
      <c r="G52" s="235"/>
    </row>
    <row r="53" spans="2:7" ht="12.75">
      <c r="B53" s="235"/>
      <c r="C53" s="235"/>
      <c r="D53" s="235"/>
      <c r="E53" s="235"/>
      <c r="F53" s="235"/>
      <c r="G53" s="235"/>
    </row>
    <row r="54" spans="2:7" ht="12.75">
      <c r="B54" s="235"/>
      <c r="C54" s="235"/>
      <c r="D54" s="235"/>
      <c r="E54" s="235"/>
      <c r="F54" s="235"/>
      <c r="G54" s="235"/>
    </row>
    <row r="55" spans="2:7" ht="12.75">
      <c r="B55" s="235"/>
      <c r="C55" s="235"/>
      <c r="D55" s="235"/>
      <c r="E55" s="235"/>
      <c r="F55" s="235"/>
      <c r="G55" s="235"/>
    </row>
  </sheetData>
  <sheetProtection/>
  <mergeCells count="23">
    <mergeCell ref="B52:G52"/>
    <mergeCell ref="B49:G49"/>
    <mergeCell ref="F31:G31"/>
    <mergeCell ref="F34:G34"/>
    <mergeCell ref="B37:G45"/>
    <mergeCell ref="C8:E8"/>
    <mergeCell ref="B53:G53"/>
    <mergeCell ref="B54:G54"/>
    <mergeCell ref="B55:G55"/>
    <mergeCell ref="C12:E12"/>
    <mergeCell ref="A23:B23"/>
    <mergeCell ref="B51:G51"/>
    <mergeCell ref="F30:G30"/>
    <mergeCell ref="F32:G32"/>
    <mergeCell ref="F33:G33"/>
    <mergeCell ref="B50:G50"/>
    <mergeCell ref="D2:E2"/>
    <mergeCell ref="B46:G46"/>
    <mergeCell ref="B47:G47"/>
    <mergeCell ref="B48:G4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E86"/>
  <sheetViews>
    <sheetView zoomScalePageLayoutView="0" workbookViewId="0" topLeftCell="A1">
      <selection activeCell="G3" sqref="G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46" t="s">
        <v>48</v>
      </c>
      <c r="B1" s="247"/>
      <c r="C1" s="96" t="str">
        <f>CONCATENATE(cislostavby," ",nazevstavby)</f>
        <v>0182 Psychiatrická nemocnice Horní Beřkovice</v>
      </c>
      <c r="D1" s="97"/>
      <c r="E1" s="98"/>
      <c r="F1" s="97"/>
      <c r="G1" s="99" t="s">
        <v>49</v>
      </c>
      <c r="H1" s="100" t="s">
        <v>78</v>
      </c>
      <c r="I1" s="101"/>
    </row>
    <row r="2" spans="1:9" ht="29.25" customHeight="1" thickBot="1">
      <c r="A2" s="248" t="s">
        <v>50</v>
      </c>
      <c r="B2" s="249"/>
      <c r="C2" s="102" t="str">
        <f>CONCATENATE(cisloobjektu," ",nazevobjektu)</f>
        <v>Z2 BUDOVA B</v>
      </c>
      <c r="D2" s="103"/>
      <c r="E2" s="104"/>
      <c r="F2" s="103"/>
      <c r="G2" s="250" t="s">
        <v>337</v>
      </c>
      <c r="H2" s="251"/>
      <c r="I2" s="25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51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52</v>
      </c>
      <c r="C6" s="109"/>
      <c r="D6" s="110"/>
      <c r="E6" s="111" t="s">
        <v>53</v>
      </c>
      <c r="F6" s="112" t="s">
        <v>54</v>
      </c>
      <c r="G6" s="112" t="s">
        <v>55</v>
      </c>
      <c r="H6" s="112" t="s">
        <v>56</v>
      </c>
      <c r="I6" s="113" t="s">
        <v>30</v>
      </c>
    </row>
    <row r="7" spans="1:9" s="34" customFormat="1" ht="12.75">
      <c r="A7" s="196" t="str">
        <f>Položky!B7</f>
        <v>3</v>
      </c>
      <c r="B7" s="114" t="str">
        <f>Položky!C7</f>
        <v>Svislé a kompletní konstrukce</v>
      </c>
      <c r="C7" s="65"/>
      <c r="D7" s="115"/>
      <c r="E7" s="197">
        <f>Položky!BA9</f>
        <v>0</v>
      </c>
      <c r="F7" s="198">
        <f>Položky!BB9</f>
        <v>0</v>
      </c>
      <c r="G7" s="198">
        <f>Položky!BC9</f>
        <v>0</v>
      </c>
      <c r="H7" s="198">
        <f>Položky!BD9</f>
        <v>0</v>
      </c>
      <c r="I7" s="199">
        <f>Položky!BE9</f>
        <v>0</v>
      </c>
    </row>
    <row r="8" spans="1:9" s="34" customFormat="1" ht="12.75">
      <c r="A8" s="196" t="str">
        <f>Položky!B10</f>
        <v>62</v>
      </c>
      <c r="B8" s="114" t="str">
        <f>Položky!C10</f>
        <v>Úpravy povrchů vnější</v>
      </c>
      <c r="C8" s="65"/>
      <c r="D8" s="115"/>
      <c r="E8" s="197">
        <f>Položky!BA14</f>
        <v>0</v>
      </c>
      <c r="F8" s="198">
        <f>Položky!BB14</f>
        <v>0</v>
      </c>
      <c r="G8" s="198">
        <f>Položky!BC14</f>
        <v>0</v>
      </c>
      <c r="H8" s="198">
        <f>Položky!BD14</f>
        <v>0</v>
      </c>
      <c r="I8" s="199">
        <f>Položky!BE14</f>
        <v>0</v>
      </c>
    </row>
    <row r="9" spans="1:9" s="34" customFormat="1" ht="12.75">
      <c r="A9" s="196" t="str">
        <f>Položky!B15</f>
        <v>63</v>
      </c>
      <c r="B9" s="114" t="str">
        <f>Položky!C15</f>
        <v>Podlahy a podlahové konstrukce</v>
      </c>
      <c r="C9" s="65"/>
      <c r="D9" s="115"/>
      <c r="E9" s="197">
        <f>Položky!BA18</f>
        <v>0</v>
      </c>
      <c r="F9" s="198">
        <f>Položky!BB18</f>
        <v>0</v>
      </c>
      <c r="G9" s="198">
        <f>Položky!BC18</f>
        <v>0</v>
      </c>
      <c r="H9" s="198">
        <f>Položky!BD18</f>
        <v>0</v>
      </c>
      <c r="I9" s="199">
        <f>Položky!BE18</f>
        <v>0</v>
      </c>
    </row>
    <row r="10" spans="1:9" s="34" customFormat="1" ht="12.75">
      <c r="A10" s="196" t="str">
        <f>Položky!B19</f>
        <v>9</v>
      </c>
      <c r="B10" s="114" t="str">
        <f>Položky!C19</f>
        <v>Ostatní konstrukce, bourání</v>
      </c>
      <c r="C10" s="65"/>
      <c r="D10" s="115"/>
      <c r="E10" s="197">
        <f>Položky!BA22</f>
        <v>0</v>
      </c>
      <c r="F10" s="198">
        <f>Položky!BB22</f>
        <v>0</v>
      </c>
      <c r="G10" s="198">
        <f>Položky!BC22</f>
        <v>0</v>
      </c>
      <c r="H10" s="198">
        <f>Položky!BD22</f>
        <v>0</v>
      </c>
      <c r="I10" s="199">
        <f>Položky!BE22</f>
        <v>0</v>
      </c>
    </row>
    <row r="11" spans="1:9" s="34" customFormat="1" ht="12.75">
      <c r="A11" s="196" t="str">
        <f>Položky!B23</f>
        <v>94</v>
      </c>
      <c r="B11" s="114" t="str">
        <f>Položky!C23</f>
        <v>Lešení a stavební výtahy</v>
      </c>
      <c r="C11" s="65"/>
      <c r="D11" s="115"/>
      <c r="E11" s="197">
        <f>Položky!BA32</f>
        <v>0</v>
      </c>
      <c r="F11" s="198">
        <f>Položky!BB32</f>
        <v>0</v>
      </c>
      <c r="G11" s="198">
        <f>Položky!BC32</f>
        <v>0</v>
      </c>
      <c r="H11" s="198">
        <f>Položky!BD32</f>
        <v>0</v>
      </c>
      <c r="I11" s="199">
        <f>Položky!BE32</f>
        <v>0</v>
      </c>
    </row>
    <row r="12" spans="1:9" s="34" customFormat="1" ht="12.75">
      <c r="A12" s="196" t="str">
        <f>Položky!B33</f>
        <v>95</v>
      </c>
      <c r="B12" s="114" t="str">
        <f>Položky!C33</f>
        <v>Dokončovací konstrukce na pozemních stavbách</v>
      </c>
      <c r="C12" s="65"/>
      <c r="D12" s="115"/>
      <c r="E12" s="197">
        <f>Položky!BA36</f>
        <v>0</v>
      </c>
      <c r="F12" s="198">
        <f>Položky!BB36</f>
        <v>0</v>
      </c>
      <c r="G12" s="198">
        <f>Položky!BC36</f>
        <v>0</v>
      </c>
      <c r="H12" s="198">
        <f>Položky!BD36</f>
        <v>0</v>
      </c>
      <c r="I12" s="199">
        <f>Položky!BE36</f>
        <v>0</v>
      </c>
    </row>
    <row r="13" spans="1:9" s="34" customFormat="1" ht="12.75">
      <c r="A13" s="196" t="str">
        <f>Položky!B37</f>
        <v>96</v>
      </c>
      <c r="B13" s="114" t="str">
        <f>Položky!C37</f>
        <v>Bourání konstrukcí</v>
      </c>
      <c r="C13" s="65"/>
      <c r="D13" s="115"/>
      <c r="E13" s="197">
        <f>Položky!BA52</f>
        <v>0</v>
      </c>
      <c r="F13" s="198">
        <f>Položky!BB52</f>
        <v>0</v>
      </c>
      <c r="G13" s="198">
        <f>Položky!BC52</f>
        <v>0</v>
      </c>
      <c r="H13" s="198">
        <f>Položky!BD52</f>
        <v>0</v>
      </c>
      <c r="I13" s="199">
        <f>Položky!BE52</f>
        <v>0</v>
      </c>
    </row>
    <row r="14" spans="1:9" s="34" customFormat="1" ht="12.75">
      <c r="A14" s="196" t="str">
        <f>Položky!B53</f>
        <v>99</v>
      </c>
      <c r="B14" s="114" t="str">
        <f>Položky!C53</f>
        <v>Staveništní přesun hmot</v>
      </c>
      <c r="C14" s="65"/>
      <c r="D14" s="115"/>
      <c r="E14" s="197">
        <f>Položky!BA55</f>
        <v>0</v>
      </c>
      <c r="F14" s="198">
        <f>Položky!BB55</f>
        <v>0</v>
      </c>
      <c r="G14" s="198">
        <f>Položky!BC55</f>
        <v>0</v>
      </c>
      <c r="H14" s="198">
        <f>Položky!BD55</f>
        <v>0</v>
      </c>
      <c r="I14" s="199">
        <f>Položky!BE55</f>
        <v>0</v>
      </c>
    </row>
    <row r="15" spans="1:9" s="34" customFormat="1" ht="12.75">
      <c r="A15" s="196" t="str">
        <f>Položky!B56</f>
        <v>721</v>
      </c>
      <c r="B15" s="114" t="str">
        <f>Položky!C56</f>
        <v>Vnitřní kanalizace</v>
      </c>
      <c r="C15" s="65"/>
      <c r="D15" s="115"/>
      <c r="E15" s="197">
        <f>Položky!BA60</f>
        <v>0</v>
      </c>
      <c r="F15" s="198">
        <f>Položky!BB60</f>
        <v>0</v>
      </c>
      <c r="G15" s="198">
        <f>Položky!BC60</f>
        <v>0</v>
      </c>
      <c r="H15" s="198">
        <f>Položky!BD60</f>
        <v>0</v>
      </c>
      <c r="I15" s="199">
        <f>Položky!BE60</f>
        <v>0</v>
      </c>
    </row>
    <row r="16" spans="1:9" s="34" customFormat="1" ht="12.75">
      <c r="A16" s="196" t="str">
        <f>Položky!B61</f>
        <v>762</v>
      </c>
      <c r="B16" s="114" t="str">
        <f>Položky!C61</f>
        <v>Konstrukce tesařské</v>
      </c>
      <c r="C16" s="65"/>
      <c r="D16" s="115"/>
      <c r="E16" s="197">
        <f>Položky!BA87</f>
        <v>0</v>
      </c>
      <c r="F16" s="198">
        <f>Položky!BB87</f>
        <v>0</v>
      </c>
      <c r="G16" s="198">
        <f>Položky!BC87</f>
        <v>0</v>
      </c>
      <c r="H16" s="198">
        <f>Položky!BD87</f>
        <v>0</v>
      </c>
      <c r="I16" s="199">
        <f>Položky!BE87</f>
        <v>0</v>
      </c>
    </row>
    <row r="17" spans="1:9" s="34" customFormat="1" ht="12.75">
      <c r="A17" s="196" t="str">
        <f>Položky!B88</f>
        <v>D96</v>
      </c>
      <c r="B17" s="114" t="str">
        <f>Položky!C88</f>
        <v>Přesuny suti a vybouraných hmot</v>
      </c>
      <c r="C17" s="65"/>
      <c r="D17" s="115"/>
      <c r="E17" s="197">
        <f>Položky!BA90</f>
        <v>0</v>
      </c>
      <c r="F17" s="198">
        <f>Položky!BB90</f>
        <v>0</v>
      </c>
      <c r="G17" s="198">
        <f>Položky!BC90</f>
        <v>0</v>
      </c>
      <c r="H17" s="198">
        <f>Položky!BD90</f>
        <v>0</v>
      </c>
      <c r="I17" s="199">
        <f>Položky!BE90</f>
        <v>0</v>
      </c>
    </row>
    <row r="18" spans="1:9" s="34" customFormat="1" ht="12.75">
      <c r="A18" s="196" t="str">
        <f>Položky!B91</f>
        <v>764</v>
      </c>
      <c r="B18" s="114" t="str">
        <f>Položky!C91</f>
        <v>Konstrukce klempířské</v>
      </c>
      <c r="C18" s="65"/>
      <c r="D18" s="115"/>
      <c r="E18" s="197">
        <f>Položky!BA131</f>
        <v>0</v>
      </c>
      <c r="F18" s="198">
        <f>Položky!BB131</f>
        <v>0</v>
      </c>
      <c r="G18" s="198">
        <f>Položky!BC131</f>
        <v>0</v>
      </c>
      <c r="H18" s="198">
        <f>Položky!BD131</f>
        <v>0</v>
      </c>
      <c r="I18" s="199">
        <f>Položky!BE131</f>
        <v>0</v>
      </c>
    </row>
    <row r="19" spans="1:9" s="34" customFormat="1" ht="12.75">
      <c r="A19" s="196" t="str">
        <f>Položky!B132</f>
        <v>765</v>
      </c>
      <c r="B19" s="114" t="str">
        <f>Položky!C132</f>
        <v>Krytiny tvrdé</v>
      </c>
      <c r="C19" s="65"/>
      <c r="D19" s="115"/>
      <c r="E19" s="197">
        <f>Položky!BA155</f>
        <v>0</v>
      </c>
      <c r="F19" s="198">
        <f>Položky!BB155</f>
        <v>0</v>
      </c>
      <c r="G19" s="198">
        <f>Položky!BC155</f>
        <v>0</v>
      </c>
      <c r="H19" s="198">
        <f>Položky!BD155</f>
        <v>0</v>
      </c>
      <c r="I19" s="199">
        <f>Položky!BE155</f>
        <v>0</v>
      </c>
    </row>
    <row r="20" spans="1:9" s="34" customFormat="1" ht="12.75">
      <c r="A20" s="196" t="str">
        <f>Položky!B156</f>
        <v>783</v>
      </c>
      <c r="B20" s="114" t="str">
        <f>Položky!C156</f>
        <v>Nátěry</v>
      </c>
      <c r="C20" s="65"/>
      <c r="D20" s="115"/>
      <c r="E20" s="197">
        <f>Položky!BA166</f>
        <v>0</v>
      </c>
      <c r="F20" s="198">
        <f>Položky!BB166</f>
        <v>0</v>
      </c>
      <c r="G20" s="198">
        <f>Položky!BC166</f>
        <v>0</v>
      </c>
      <c r="H20" s="198">
        <f>Položky!BD166</f>
        <v>0</v>
      </c>
      <c r="I20" s="199">
        <f>Položky!BE166</f>
        <v>0</v>
      </c>
    </row>
    <row r="21" spans="1:9" s="34" customFormat="1" ht="13.5" thickBot="1">
      <c r="A21" s="196" t="str">
        <f>Položky!B167</f>
        <v>M21</v>
      </c>
      <c r="B21" s="114" t="str">
        <f>Položky!C167</f>
        <v>Elektromontáže</v>
      </c>
      <c r="C21" s="65"/>
      <c r="D21" s="115"/>
      <c r="E21" s="197">
        <f>Položky!BA171</f>
        <v>0</v>
      </c>
      <c r="F21" s="198">
        <f>Položky!BB171</f>
        <v>0</v>
      </c>
      <c r="G21" s="198">
        <f>Položky!BC171</f>
        <v>0</v>
      </c>
      <c r="H21" s="198">
        <f>Položky!BD171</f>
        <v>0</v>
      </c>
      <c r="I21" s="199">
        <f>Položky!BE171</f>
        <v>0</v>
      </c>
    </row>
    <row r="22" spans="1:9" s="122" customFormat="1" ht="13.5" thickBot="1">
      <c r="A22" s="116"/>
      <c r="B22" s="117" t="s">
        <v>57</v>
      </c>
      <c r="C22" s="117"/>
      <c r="D22" s="118"/>
      <c r="E22" s="119">
        <f>SUM(E7:E21)</f>
        <v>0</v>
      </c>
      <c r="F22" s="120">
        <f>SUM(F7:F21)</f>
        <v>0</v>
      </c>
      <c r="G22" s="120">
        <f>SUM(G7:G21)</f>
        <v>0</v>
      </c>
      <c r="H22" s="120">
        <f>SUM(H7:H21)</f>
        <v>0</v>
      </c>
      <c r="I22" s="121">
        <f>SUM(I7:I21)</f>
        <v>0</v>
      </c>
    </row>
    <row r="23" spans="1:9" ht="12.75">
      <c r="A23" s="65"/>
      <c r="B23" s="65"/>
      <c r="C23" s="65"/>
      <c r="D23" s="65"/>
      <c r="E23" s="65"/>
      <c r="F23" s="65"/>
      <c r="G23" s="65"/>
      <c r="H23" s="65"/>
      <c r="I23" s="65"/>
    </row>
    <row r="24" spans="1:57" ht="19.5" customHeight="1">
      <c r="A24" s="106" t="s">
        <v>58</v>
      </c>
      <c r="B24" s="106"/>
      <c r="C24" s="106"/>
      <c r="D24" s="106"/>
      <c r="E24" s="106"/>
      <c r="F24" s="106"/>
      <c r="G24" s="123"/>
      <c r="H24" s="106"/>
      <c r="I24" s="106"/>
      <c r="BA24" s="40"/>
      <c r="BB24" s="40"/>
      <c r="BC24" s="40"/>
      <c r="BD24" s="40"/>
      <c r="BE24" s="40"/>
    </row>
    <row r="25" spans="1:9" ht="13.5" thickBot="1">
      <c r="A25" s="76"/>
      <c r="B25" s="76"/>
      <c r="C25" s="76"/>
      <c r="D25" s="76"/>
      <c r="E25" s="76"/>
      <c r="F25" s="76"/>
      <c r="G25" s="76"/>
      <c r="H25" s="76"/>
      <c r="I25" s="76"/>
    </row>
    <row r="26" spans="1:9" ht="12.75">
      <c r="A26" s="70" t="s">
        <v>59</v>
      </c>
      <c r="B26" s="71"/>
      <c r="C26" s="71"/>
      <c r="D26" s="124"/>
      <c r="E26" s="125" t="s">
        <v>60</v>
      </c>
      <c r="F26" s="126" t="s">
        <v>61</v>
      </c>
      <c r="G26" s="127" t="s">
        <v>62</v>
      </c>
      <c r="H26" s="128"/>
      <c r="I26" s="129" t="s">
        <v>60</v>
      </c>
    </row>
    <row r="27" spans="1:53" ht="12.75">
      <c r="A27" s="63" t="s">
        <v>314</v>
      </c>
      <c r="B27" s="54"/>
      <c r="C27" s="54"/>
      <c r="D27" s="130"/>
      <c r="E27" s="131"/>
      <c r="F27" s="132"/>
      <c r="G27" s="133">
        <f aca="true" t="shared" si="0" ref="G27:G34">CHOOSE(BA27+1,HSV+PSV,HSV+PSV+Mont,HSV+PSV+Dodavka+Mont,HSV,PSV,Mont,Dodavka,Mont+Dodavka,0)</f>
        <v>0</v>
      </c>
      <c r="H27" s="134"/>
      <c r="I27" s="135">
        <f aca="true" t="shared" si="1" ref="I27:I34">E27+F27*G27/100</f>
        <v>0</v>
      </c>
      <c r="BA27">
        <v>0</v>
      </c>
    </row>
    <row r="28" spans="1:53" ht="12.75">
      <c r="A28" s="63" t="s">
        <v>315</v>
      </c>
      <c r="B28" s="54"/>
      <c r="C28" s="54"/>
      <c r="D28" s="130"/>
      <c r="E28" s="131"/>
      <c r="F28" s="132"/>
      <c r="G28" s="133">
        <f t="shared" si="0"/>
        <v>0</v>
      </c>
      <c r="H28" s="134"/>
      <c r="I28" s="135">
        <f t="shared" si="1"/>
        <v>0</v>
      </c>
      <c r="BA28">
        <v>0</v>
      </c>
    </row>
    <row r="29" spans="1:53" ht="12.75">
      <c r="A29" s="63" t="s">
        <v>316</v>
      </c>
      <c r="B29" s="54"/>
      <c r="C29" s="54"/>
      <c r="D29" s="130"/>
      <c r="E29" s="131"/>
      <c r="F29" s="132"/>
      <c r="G29" s="133">
        <f t="shared" si="0"/>
        <v>0</v>
      </c>
      <c r="H29" s="134"/>
      <c r="I29" s="135">
        <f t="shared" si="1"/>
        <v>0</v>
      </c>
      <c r="BA29">
        <v>0</v>
      </c>
    </row>
    <row r="30" spans="1:53" ht="12.75">
      <c r="A30" s="63" t="s">
        <v>317</v>
      </c>
      <c r="B30" s="54"/>
      <c r="C30" s="54"/>
      <c r="D30" s="130"/>
      <c r="E30" s="131"/>
      <c r="F30" s="132"/>
      <c r="G30" s="133">
        <f t="shared" si="0"/>
        <v>0</v>
      </c>
      <c r="H30" s="134"/>
      <c r="I30" s="135">
        <f t="shared" si="1"/>
        <v>0</v>
      </c>
      <c r="BA30">
        <v>0</v>
      </c>
    </row>
    <row r="31" spans="1:53" ht="12.75">
      <c r="A31" s="63" t="s">
        <v>318</v>
      </c>
      <c r="B31" s="54"/>
      <c r="C31" s="54"/>
      <c r="D31" s="130"/>
      <c r="E31" s="131"/>
      <c r="F31" s="132"/>
      <c r="G31" s="133">
        <f t="shared" si="0"/>
        <v>0</v>
      </c>
      <c r="H31" s="134"/>
      <c r="I31" s="135">
        <f t="shared" si="1"/>
        <v>0</v>
      </c>
      <c r="BA31">
        <v>1</v>
      </c>
    </row>
    <row r="32" spans="1:53" ht="12.75">
      <c r="A32" s="63" t="s">
        <v>319</v>
      </c>
      <c r="B32" s="54"/>
      <c r="C32" s="54"/>
      <c r="D32" s="130"/>
      <c r="E32" s="131"/>
      <c r="F32" s="132"/>
      <c r="G32" s="133">
        <f t="shared" si="0"/>
        <v>0</v>
      </c>
      <c r="H32" s="134"/>
      <c r="I32" s="135">
        <f t="shared" si="1"/>
        <v>0</v>
      </c>
      <c r="BA32">
        <v>1</v>
      </c>
    </row>
    <row r="33" spans="1:53" ht="12.75">
      <c r="A33" s="63" t="s">
        <v>320</v>
      </c>
      <c r="B33" s="54"/>
      <c r="C33" s="54"/>
      <c r="D33" s="130"/>
      <c r="E33" s="131"/>
      <c r="F33" s="132"/>
      <c r="G33" s="133">
        <f t="shared" si="0"/>
        <v>0</v>
      </c>
      <c r="H33" s="134"/>
      <c r="I33" s="135">
        <f t="shared" si="1"/>
        <v>0</v>
      </c>
      <c r="BA33">
        <v>2</v>
      </c>
    </row>
    <row r="34" spans="1:53" ht="12.75">
      <c r="A34" s="63" t="s">
        <v>321</v>
      </c>
      <c r="B34" s="54"/>
      <c r="C34" s="54"/>
      <c r="D34" s="130"/>
      <c r="E34" s="131"/>
      <c r="F34" s="132"/>
      <c r="G34" s="133">
        <f t="shared" si="0"/>
        <v>0</v>
      </c>
      <c r="H34" s="134"/>
      <c r="I34" s="135">
        <f t="shared" si="1"/>
        <v>0</v>
      </c>
      <c r="BA34">
        <v>2</v>
      </c>
    </row>
    <row r="35" spans="1:9" ht="13.5" thickBot="1">
      <c r="A35" s="136"/>
      <c r="B35" s="137" t="s">
        <v>63</v>
      </c>
      <c r="C35" s="138"/>
      <c r="D35" s="139"/>
      <c r="E35" s="140"/>
      <c r="F35" s="141"/>
      <c r="G35" s="141"/>
      <c r="H35" s="253">
        <f>SUM(I27:I34)</f>
        <v>0</v>
      </c>
      <c r="I35" s="254"/>
    </row>
    <row r="37" spans="2:9" ht="12.75">
      <c r="B37" s="122"/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  <row r="73" spans="6:9" ht="12.75">
      <c r="F73" s="142"/>
      <c r="G73" s="143"/>
      <c r="H73" s="143"/>
      <c r="I73" s="144"/>
    </row>
    <row r="74" spans="6:9" ht="12.75">
      <c r="F74" s="142"/>
      <c r="G74" s="143"/>
      <c r="H74" s="143"/>
      <c r="I74" s="144"/>
    </row>
    <row r="75" spans="6:9" ht="12.75">
      <c r="F75" s="142"/>
      <c r="G75" s="143"/>
      <c r="H75" s="143"/>
      <c r="I75" s="144"/>
    </row>
    <row r="76" spans="6:9" ht="12.75">
      <c r="F76" s="142"/>
      <c r="G76" s="143"/>
      <c r="H76" s="143"/>
      <c r="I76" s="144"/>
    </row>
    <row r="77" spans="6:9" ht="12.75">
      <c r="F77" s="142"/>
      <c r="G77" s="143"/>
      <c r="H77" s="143"/>
      <c r="I77" s="144"/>
    </row>
    <row r="78" spans="6:9" ht="12.75">
      <c r="F78" s="142"/>
      <c r="G78" s="143"/>
      <c r="H78" s="143"/>
      <c r="I78" s="144"/>
    </row>
    <row r="79" spans="6:9" ht="12.75">
      <c r="F79" s="142"/>
      <c r="G79" s="143"/>
      <c r="H79" s="143"/>
      <c r="I79" s="144"/>
    </row>
    <row r="80" spans="6:9" ht="12.75">
      <c r="F80" s="142"/>
      <c r="G80" s="143"/>
      <c r="H80" s="143"/>
      <c r="I80" s="144"/>
    </row>
    <row r="81" spans="6:9" ht="12.75">
      <c r="F81" s="142"/>
      <c r="G81" s="143"/>
      <c r="H81" s="143"/>
      <c r="I81" s="144"/>
    </row>
    <row r="82" spans="6:9" ht="12.75">
      <c r="F82" s="142"/>
      <c r="G82" s="143"/>
      <c r="H82" s="143"/>
      <c r="I82" s="144"/>
    </row>
    <row r="83" spans="6:9" ht="12.75">
      <c r="F83" s="142"/>
      <c r="G83" s="143"/>
      <c r="H83" s="143"/>
      <c r="I83" s="144"/>
    </row>
    <row r="84" spans="6:9" ht="12.75">
      <c r="F84" s="142"/>
      <c r="G84" s="143"/>
      <c r="H84" s="143"/>
      <c r="I84" s="144"/>
    </row>
    <row r="85" spans="6:9" ht="12.75">
      <c r="F85" s="142"/>
      <c r="G85" s="143"/>
      <c r="H85" s="143"/>
      <c r="I85" s="144"/>
    </row>
    <row r="86" spans="6:9" ht="12.75">
      <c r="F86" s="142"/>
      <c r="G86" s="143"/>
      <c r="H86" s="143"/>
      <c r="I86" s="144"/>
    </row>
  </sheetData>
  <sheetProtection/>
  <mergeCells count="4">
    <mergeCell ref="A1:B1"/>
    <mergeCell ref="A2:B2"/>
    <mergeCell ref="G2:I2"/>
    <mergeCell ref="H35:I35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CZ244"/>
  <sheetViews>
    <sheetView showGridLines="0" showZeros="0" tabSelected="1" zoomScalePageLayoutView="0" workbookViewId="0" topLeftCell="A1">
      <selection activeCell="H1" sqref="H1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1.875" style="145" customWidth="1"/>
    <col min="4" max="4" width="5.625" style="145" customWidth="1"/>
    <col min="5" max="5" width="8.625" style="190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58" t="s">
        <v>75</v>
      </c>
      <c r="B1" s="258"/>
      <c r="C1" s="258"/>
      <c r="D1" s="258"/>
      <c r="E1" s="258"/>
      <c r="F1" s="258"/>
      <c r="G1" s="258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46" t="s">
        <v>48</v>
      </c>
      <c r="B3" s="247"/>
      <c r="C3" s="96" t="str">
        <f>CONCATENATE(cislostavby," ",nazevstavby)</f>
        <v>0182 Psychiatrická nemocnice Horní Beřkovice</v>
      </c>
      <c r="D3" s="150"/>
      <c r="E3" s="151" t="s">
        <v>64</v>
      </c>
      <c r="F3" s="152" t="str">
        <f>Rekapitulace!H1</f>
        <v>0182.Z2.03</v>
      </c>
      <c r="G3" s="153"/>
    </row>
    <row r="4" spans="1:7" ht="29.25" customHeight="1" thickBot="1">
      <c r="A4" s="259" t="s">
        <v>50</v>
      </c>
      <c r="B4" s="249"/>
      <c r="C4" s="102" t="str">
        <f>CONCATENATE(cisloobjektu," ",nazevobjektu)</f>
        <v>Z2 BUDOVA B</v>
      </c>
      <c r="D4" s="154"/>
      <c r="E4" s="260" t="str">
        <f>Rekapitulace!G2</f>
        <v>BUDOVA B - rekonstrukce střechy - aktualizace 2014</v>
      </c>
      <c r="F4" s="261"/>
      <c r="G4" s="262"/>
    </row>
    <row r="5" spans="1:7" ht="13.5" thickTop="1">
      <c r="A5" s="155"/>
      <c r="B5" s="146"/>
      <c r="C5" s="146"/>
      <c r="D5" s="146"/>
      <c r="E5" s="156"/>
      <c r="F5" s="146"/>
      <c r="G5" s="157"/>
    </row>
    <row r="6" spans="1:7" ht="12.75">
      <c r="A6" s="158" t="s">
        <v>65</v>
      </c>
      <c r="B6" s="159" t="s">
        <v>66</v>
      </c>
      <c r="C6" s="159" t="s">
        <v>67</v>
      </c>
      <c r="D6" s="159" t="s">
        <v>68</v>
      </c>
      <c r="E6" s="160" t="s">
        <v>69</v>
      </c>
      <c r="F6" s="159" t="s">
        <v>70</v>
      </c>
      <c r="G6" s="161" t="s">
        <v>71</v>
      </c>
    </row>
    <row r="7" spans="1:15" ht="12.75">
      <c r="A7" s="162" t="s">
        <v>72</v>
      </c>
      <c r="B7" s="163" t="s">
        <v>79</v>
      </c>
      <c r="C7" s="164" t="s">
        <v>80</v>
      </c>
      <c r="D7" s="165"/>
      <c r="E7" s="166"/>
      <c r="F7" s="166"/>
      <c r="G7" s="167"/>
      <c r="H7" s="168"/>
      <c r="I7" s="168"/>
      <c r="O7" s="169">
        <v>1</v>
      </c>
    </row>
    <row r="8" spans="1:104" ht="22.5">
      <c r="A8" s="170">
        <v>1</v>
      </c>
      <c r="B8" s="171" t="s">
        <v>81</v>
      </c>
      <c r="C8" s="172" t="s">
        <v>82</v>
      </c>
      <c r="D8" s="173" t="s">
        <v>83</v>
      </c>
      <c r="E8" s="174">
        <v>0.5</v>
      </c>
      <c r="F8" s="174">
        <v>0</v>
      </c>
      <c r="G8" s="175">
        <f>E8*F8</f>
        <v>0</v>
      </c>
      <c r="O8" s="169">
        <v>2</v>
      </c>
      <c r="AA8" s="145">
        <v>1</v>
      </c>
      <c r="AB8" s="145">
        <v>1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6">
        <v>1</v>
      </c>
      <c r="CB8" s="176">
        <v>1</v>
      </c>
      <c r="CZ8" s="145">
        <v>0</v>
      </c>
    </row>
    <row r="9" spans="1:57" ht="12.75">
      <c r="A9" s="180"/>
      <c r="B9" s="181" t="s">
        <v>73</v>
      </c>
      <c r="C9" s="182" t="str">
        <f>CONCATENATE(B7," ",C7)</f>
        <v>3 Svislé a kompletní konstrukce</v>
      </c>
      <c r="D9" s="183"/>
      <c r="E9" s="184"/>
      <c r="F9" s="185"/>
      <c r="G9" s="186">
        <f>SUM(G7:G8)</f>
        <v>0</v>
      </c>
      <c r="O9" s="169">
        <v>4</v>
      </c>
      <c r="BA9" s="187">
        <f>SUM(BA7:BA8)</f>
        <v>0</v>
      </c>
      <c r="BB9" s="187">
        <f>SUM(BB7:BB8)</f>
        <v>0</v>
      </c>
      <c r="BC9" s="187">
        <f>SUM(BC7:BC8)</f>
        <v>0</v>
      </c>
      <c r="BD9" s="187">
        <f>SUM(BD7:BD8)</f>
        <v>0</v>
      </c>
      <c r="BE9" s="187">
        <f>SUM(BE7:BE8)</f>
        <v>0</v>
      </c>
    </row>
    <row r="10" spans="1:15" ht="12.75">
      <c r="A10" s="162" t="s">
        <v>72</v>
      </c>
      <c r="B10" s="163" t="s">
        <v>84</v>
      </c>
      <c r="C10" s="164" t="s">
        <v>85</v>
      </c>
      <c r="D10" s="165"/>
      <c r="E10" s="166"/>
      <c r="F10" s="166"/>
      <c r="G10" s="167"/>
      <c r="H10" s="168"/>
      <c r="I10" s="168"/>
      <c r="O10" s="169">
        <v>1</v>
      </c>
    </row>
    <row r="11" spans="1:104" ht="12.75">
      <c r="A11" s="170">
        <v>2</v>
      </c>
      <c r="B11" s="171" t="s">
        <v>86</v>
      </c>
      <c r="C11" s="216" t="s">
        <v>87</v>
      </c>
      <c r="D11" s="173" t="s">
        <v>88</v>
      </c>
      <c r="E11" s="174">
        <v>12</v>
      </c>
      <c r="F11" s="174">
        <v>0</v>
      </c>
      <c r="G11" s="218">
        <f>E11*F11</f>
        <v>0</v>
      </c>
      <c r="O11" s="169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6">
        <v>1</v>
      </c>
      <c r="CB11" s="176">
        <v>1</v>
      </c>
      <c r="CZ11" s="145">
        <v>0.05694</v>
      </c>
    </row>
    <row r="12" spans="1:15" ht="12.75">
      <c r="A12" s="177"/>
      <c r="B12" s="178"/>
      <c r="C12" s="214" t="s">
        <v>89</v>
      </c>
      <c r="D12" s="217"/>
      <c r="E12" s="217"/>
      <c r="F12" s="217"/>
      <c r="G12" s="215"/>
      <c r="L12" s="179" t="s">
        <v>89</v>
      </c>
      <c r="O12" s="169">
        <v>3</v>
      </c>
    </row>
    <row r="13" spans="1:104" ht="22.5">
      <c r="A13" s="170">
        <v>3</v>
      </c>
      <c r="B13" s="171" t="s">
        <v>90</v>
      </c>
      <c r="C13" s="172" t="s">
        <v>91</v>
      </c>
      <c r="D13" s="173" t="s">
        <v>88</v>
      </c>
      <c r="E13" s="174">
        <v>14</v>
      </c>
      <c r="F13" s="174">
        <v>0</v>
      </c>
      <c r="G13" s="175">
        <f>E13*F13</f>
        <v>0</v>
      </c>
      <c r="O13" s="169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6">
        <v>1</v>
      </c>
      <c r="CB13" s="176">
        <v>1</v>
      </c>
      <c r="CZ13" s="145">
        <v>0</v>
      </c>
    </row>
    <row r="14" spans="1:57" ht="12.75">
      <c r="A14" s="180"/>
      <c r="B14" s="181" t="s">
        <v>73</v>
      </c>
      <c r="C14" s="182" t="str">
        <f>CONCATENATE(B10," ",C10)</f>
        <v>62 Úpravy povrchů vnější</v>
      </c>
      <c r="D14" s="183"/>
      <c r="E14" s="184"/>
      <c r="F14" s="185"/>
      <c r="G14" s="186">
        <f>SUM(G10:G13)</f>
        <v>0</v>
      </c>
      <c r="O14" s="169">
        <v>4</v>
      </c>
      <c r="BA14" s="187">
        <f>SUM(BA10:BA13)</f>
        <v>0</v>
      </c>
      <c r="BB14" s="187">
        <f>SUM(BB10:BB13)</f>
        <v>0</v>
      </c>
      <c r="BC14" s="187">
        <f>SUM(BC10:BC13)</f>
        <v>0</v>
      </c>
      <c r="BD14" s="187">
        <f>SUM(BD10:BD13)</f>
        <v>0</v>
      </c>
      <c r="BE14" s="187">
        <f>SUM(BE10:BE13)</f>
        <v>0</v>
      </c>
    </row>
    <row r="15" spans="1:15" ht="12.75">
      <c r="A15" s="162" t="s">
        <v>72</v>
      </c>
      <c r="B15" s="163" t="s">
        <v>92</v>
      </c>
      <c r="C15" s="164" t="s">
        <v>93</v>
      </c>
      <c r="D15" s="165"/>
      <c r="E15" s="166"/>
      <c r="F15" s="166"/>
      <c r="G15" s="167"/>
      <c r="H15" s="168"/>
      <c r="I15" s="168"/>
      <c r="O15" s="169">
        <v>1</v>
      </c>
    </row>
    <row r="16" spans="1:104" ht="12.75">
      <c r="A16" s="170">
        <v>4</v>
      </c>
      <c r="B16" s="171" t="s">
        <v>94</v>
      </c>
      <c r="C16" s="216" t="s">
        <v>95</v>
      </c>
      <c r="D16" s="173" t="s">
        <v>88</v>
      </c>
      <c r="E16" s="174">
        <v>15</v>
      </c>
      <c r="F16" s="174">
        <v>0</v>
      </c>
      <c r="G16" s="218">
        <f>E16*F16</f>
        <v>0</v>
      </c>
      <c r="O16" s="169">
        <v>2</v>
      </c>
      <c r="AA16" s="145">
        <v>1</v>
      </c>
      <c r="AB16" s="145">
        <v>1</v>
      </c>
      <c r="AC16" s="145">
        <v>1</v>
      </c>
      <c r="AZ16" s="145">
        <v>1</v>
      </c>
      <c r="BA16" s="145">
        <f>IF(AZ16=1,G16,0)</f>
        <v>0</v>
      </c>
      <c r="BB16" s="145">
        <f>IF(AZ16=2,G16,0)</f>
        <v>0</v>
      </c>
      <c r="BC16" s="145">
        <f>IF(AZ16=3,G16,0)</f>
        <v>0</v>
      </c>
      <c r="BD16" s="145">
        <f>IF(AZ16=4,G16,0)</f>
        <v>0</v>
      </c>
      <c r="BE16" s="145">
        <f>IF(AZ16=5,G16,0)</f>
        <v>0</v>
      </c>
      <c r="CA16" s="176">
        <v>1</v>
      </c>
      <c r="CB16" s="176">
        <v>1</v>
      </c>
      <c r="CZ16" s="145">
        <v>0.09868</v>
      </c>
    </row>
    <row r="17" spans="1:15" ht="12.75">
      <c r="A17" s="177"/>
      <c r="B17" s="178"/>
      <c r="C17" s="214" t="s">
        <v>96</v>
      </c>
      <c r="D17" s="217"/>
      <c r="E17" s="217"/>
      <c r="F17" s="217"/>
      <c r="G17" s="215"/>
      <c r="L17" s="179" t="s">
        <v>96</v>
      </c>
      <c r="O17" s="169">
        <v>3</v>
      </c>
    </row>
    <row r="18" spans="1:57" ht="12.75">
      <c r="A18" s="180"/>
      <c r="B18" s="181" t="s">
        <v>73</v>
      </c>
      <c r="C18" s="182" t="str">
        <f>CONCATENATE(B15," ",C15)</f>
        <v>63 Podlahy a podlahové konstrukce</v>
      </c>
      <c r="D18" s="183"/>
      <c r="E18" s="184"/>
      <c r="F18" s="185"/>
      <c r="G18" s="186">
        <f>SUM(G15:G17)</f>
        <v>0</v>
      </c>
      <c r="O18" s="169">
        <v>4</v>
      </c>
      <c r="BA18" s="187">
        <f>SUM(BA15:BA17)</f>
        <v>0</v>
      </c>
      <c r="BB18" s="187">
        <f>SUM(BB15:BB17)</f>
        <v>0</v>
      </c>
      <c r="BC18" s="187">
        <f>SUM(BC15:BC17)</f>
        <v>0</v>
      </c>
      <c r="BD18" s="187">
        <f>SUM(BD15:BD17)</f>
        <v>0</v>
      </c>
      <c r="BE18" s="187">
        <f>SUM(BE15:BE17)</f>
        <v>0</v>
      </c>
    </row>
    <row r="19" spans="1:15" ht="12.75">
      <c r="A19" s="162" t="s">
        <v>72</v>
      </c>
      <c r="B19" s="163" t="s">
        <v>97</v>
      </c>
      <c r="C19" s="164" t="s">
        <v>98</v>
      </c>
      <c r="D19" s="165"/>
      <c r="E19" s="166"/>
      <c r="F19" s="166"/>
      <c r="G19" s="167"/>
      <c r="H19" s="168"/>
      <c r="I19" s="168"/>
      <c r="O19" s="169">
        <v>1</v>
      </c>
    </row>
    <row r="20" spans="1:104" ht="12.75">
      <c r="A20" s="170">
        <v>5</v>
      </c>
      <c r="B20" s="171" t="s">
        <v>99</v>
      </c>
      <c r="C20" s="216" t="s">
        <v>100</v>
      </c>
      <c r="D20" s="173" t="s">
        <v>101</v>
      </c>
      <c r="E20" s="174">
        <v>1</v>
      </c>
      <c r="F20" s="174">
        <v>0</v>
      </c>
      <c r="G20" s="218">
        <f>E20*F20</f>
        <v>0</v>
      </c>
      <c r="O20" s="169">
        <v>2</v>
      </c>
      <c r="AA20" s="145">
        <v>1</v>
      </c>
      <c r="AB20" s="145">
        <v>1</v>
      </c>
      <c r="AC20" s="145">
        <v>1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6">
        <v>1</v>
      </c>
      <c r="CB20" s="176">
        <v>1</v>
      </c>
      <c r="CZ20" s="145">
        <v>0</v>
      </c>
    </row>
    <row r="21" spans="1:15" ht="22.5">
      <c r="A21" s="177"/>
      <c r="B21" s="178"/>
      <c r="C21" s="212" t="s">
        <v>339</v>
      </c>
      <c r="D21" s="219"/>
      <c r="E21" s="219"/>
      <c r="F21" s="219"/>
      <c r="G21" s="213"/>
      <c r="L21" s="179" t="s">
        <v>102</v>
      </c>
      <c r="O21" s="169">
        <v>3</v>
      </c>
    </row>
    <row r="22" spans="1:57" ht="12.75">
      <c r="A22" s="180"/>
      <c r="B22" s="181" t="s">
        <v>73</v>
      </c>
      <c r="C22" s="182" t="str">
        <f>CONCATENATE(B19," ",C19)</f>
        <v>9 Ostatní konstrukce, bourání</v>
      </c>
      <c r="D22" s="183"/>
      <c r="E22" s="184"/>
      <c r="F22" s="185"/>
      <c r="G22" s="186">
        <f>SUM(G19:G21)</f>
        <v>0</v>
      </c>
      <c r="O22" s="169">
        <v>4</v>
      </c>
      <c r="BA22" s="187">
        <f>SUM(BA19:BA21)</f>
        <v>0</v>
      </c>
      <c r="BB22" s="187">
        <f>SUM(BB19:BB21)</f>
        <v>0</v>
      </c>
      <c r="BC22" s="187">
        <f>SUM(BC19:BC21)</f>
        <v>0</v>
      </c>
      <c r="BD22" s="187">
        <f>SUM(BD19:BD21)</f>
        <v>0</v>
      </c>
      <c r="BE22" s="187">
        <f>SUM(BE19:BE21)</f>
        <v>0</v>
      </c>
    </row>
    <row r="23" spans="1:15" ht="12.75">
      <c r="A23" s="162" t="s">
        <v>72</v>
      </c>
      <c r="B23" s="163" t="s">
        <v>103</v>
      </c>
      <c r="C23" s="164" t="s">
        <v>104</v>
      </c>
      <c r="D23" s="165"/>
      <c r="E23" s="166"/>
      <c r="F23" s="166"/>
      <c r="G23" s="167"/>
      <c r="H23" s="168"/>
      <c r="I23" s="168"/>
      <c r="O23" s="169">
        <v>1</v>
      </c>
    </row>
    <row r="24" spans="1:104" ht="12.75">
      <c r="A24" s="170">
        <v>6</v>
      </c>
      <c r="B24" s="171" t="s">
        <v>105</v>
      </c>
      <c r="C24" s="216" t="s">
        <v>106</v>
      </c>
      <c r="D24" s="173" t="s">
        <v>107</v>
      </c>
      <c r="E24" s="174">
        <v>6</v>
      </c>
      <c r="F24" s="174">
        <v>0</v>
      </c>
      <c r="G24" s="218">
        <f>E24*F24</f>
        <v>0</v>
      </c>
      <c r="O24" s="169">
        <v>2</v>
      </c>
      <c r="AA24" s="145">
        <v>1</v>
      </c>
      <c r="AB24" s="145">
        <v>1</v>
      </c>
      <c r="AC24" s="145">
        <v>1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6">
        <v>1</v>
      </c>
      <c r="CB24" s="176">
        <v>1</v>
      </c>
      <c r="CZ24" s="145">
        <v>0.02482</v>
      </c>
    </row>
    <row r="25" spans="1:15" ht="22.5">
      <c r="A25" s="177"/>
      <c r="B25" s="178"/>
      <c r="C25" s="212" t="s">
        <v>340</v>
      </c>
      <c r="D25" s="219"/>
      <c r="E25" s="219"/>
      <c r="F25" s="219"/>
      <c r="G25" s="213"/>
      <c r="L25" s="179" t="s">
        <v>108</v>
      </c>
      <c r="O25" s="169">
        <v>3</v>
      </c>
    </row>
    <row r="26" spans="1:104" ht="12.75">
      <c r="A26" s="170">
        <v>7</v>
      </c>
      <c r="B26" s="171" t="s">
        <v>109</v>
      </c>
      <c r="C26" s="172" t="s">
        <v>110</v>
      </c>
      <c r="D26" s="173" t="s">
        <v>107</v>
      </c>
      <c r="E26" s="174">
        <v>6</v>
      </c>
      <c r="F26" s="174">
        <v>0</v>
      </c>
      <c r="G26" s="175">
        <f>E26*F26</f>
        <v>0</v>
      </c>
      <c r="O26" s="169">
        <v>2</v>
      </c>
      <c r="AA26" s="145">
        <v>1</v>
      </c>
      <c r="AB26" s="145">
        <v>1</v>
      </c>
      <c r="AC26" s="145">
        <v>1</v>
      </c>
      <c r="AZ26" s="145">
        <v>1</v>
      </c>
      <c r="BA26" s="145">
        <f>IF(AZ26=1,G26,0)</f>
        <v>0</v>
      </c>
      <c r="BB26" s="145">
        <f>IF(AZ26=2,G26,0)</f>
        <v>0</v>
      </c>
      <c r="BC26" s="145">
        <f>IF(AZ26=3,G26,0)</f>
        <v>0</v>
      </c>
      <c r="BD26" s="145">
        <f>IF(AZ26=4,G26,0)</f>
        <v>0</v>
      </c>
      <c r="BE26" s="145">
        <f>IF(AZ26=5,G26,0)</f>
        <v>0</v>
      </c>
      <c r="CA26" s="176">
        <v>1</v>
      </c>
      <c r="CB26" s="176">
        <v>1</v>
      </c>
      <c r="CZ26" s="145">
        <v>0.00225</v>
      </c>
    </row>
    <row r="27" spans="1:104" ht="12.75">
      <c r="A27" s="170">
        <v>8</v>
      </c>
      <c r="B27" s="171" t="s">
        <v>111</v>
      </c>
      <c r="C27" s="172" t="s">
        <v>112</v>
      </c>
      <c r="D27" s="173" t="s">
        <v>107</v>
      </c>
      <c r="E27" s="174">
        <v>6</v>
      </c>
      <c r="F27" s="174">
        <v>0</v>
      </c>
      <c r="G27" s="175">
        <f>E27*F27</f>
        <v>0</v>
      </c>
      <c r="O27" s="169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6">
        <v>1</v>
      </c>
      <c r="CB27" s="176">
        <v>1</v>
      </c>
      <c r="CZ27" s="145">
        <v>0</v>
      </c>
    </row>
    <row r="28" spans="1:104" ht="12.75">
      <c r="A28" s="170">
        <v>9</v>
      </c>
      <c r="B28" s="171" t="s">
        <v>113</v>
      </c>
      <c r="C28" s="216" t="s">
        <v>114</v>
      </c>
      <c r="D28" s="173" t="s">
        <v>101</v>
      </c>
      <c r="E28" s="174">
        <v>1</v>
      </c>
      <c r="F28" s="174">
        <v>0</v>
      </c>
      <c r="G28" s="218">
        <f>E28*F28</f>
        <v>0</v>
      </c>
      <c r="O28" s="169">
        <v>2</v>
      </c>
      <c r="AA28" s="145">
        <v>1</v>
      </c>
      <c r="AB28" s="145">
        <v>1</v>
      </c>
      <c r="AC28" s="145">
        <v>1</v>
      </c>
      <c r="AZ28" s="145">
        <v>1</v>
      </c>
      <c r="BA28" s="145">
        <f>IF(AZ28=1,G28,0)</f>
        <v>0</v>
      </c>
      <c r="BB28" s="145">
        <f>IF(AZ28=2,G28,0)</f>
        <v>0</v>
      </c>
      <c r="BC28" s="145">
        <f>IF(AZ28=3,G28,0)</f>
        <v>0</v>
      </c>
      <c r="BD28" s="145">
        <f>IF(AZ28=4,G28,0)</f>
        <v>0</v>
      </c>
      <c r="BE28" s="145">
        <f>IF(AZ28=5,G28,0)</f>
        <v>0</v>
      </c>
      <c r="CA28" s="176">
        <v>1</v>
      </c>
      <c r="CB28" s="176">
        <v>1</v>
      </c>
      <c r="CZ28" s="145">
        <v>0</v>
      </c>
    </row>
    <row r="29" spans="1:15" ht="22.5">
      <c r="A29" s="177"/>
      <c r="B29" s="178"/>
      <c r="C29" s="214" t="s">
        <v>115</v>
      </c>
      <c r="D29" s="217"/>
      <c r="E29" s="217"/>
      <c r="F29" s="217"/>
      <c r="G29" s="215"/>
      <c r="L29" s="179" t="s">
        <v>115</v>
      </c>
      <c r="O29" s="169">
        <v>3</v>
      </c>
    </row>
    <row r="30" spans="1:80" ht="12.75">
      <c r="A30" s="170">
        <v>10</v>
      </c>
      <c r="B30" s="171" t="s">
        <v>116</v>
      </c>
      <c r="C30" s="216" t="s">
        <v>117</v>
      </c>
      <c r="D30" s="173" t="s">
        <v>118</v>
      </c>
      <c r="E30" s="174">
        <v>18</v>
      </c>
      <c r="F30" s="174">
        <v>0</v>
      </c>
      <c r="G30" s="218">
        <f>E30*F30</f>
        <v>0</v>
      </c>
      <c r="O30" s="169">
        <v>2</v>
      </c>
      <c r="AA30" s="145">
        <v>6</v>
      </c>
      <c r="AB30" s="145">
        <v>1</v>
      </c>
      <c r="AC30" s="145">
        <v>180456180200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6">
        <v>6</v>
      </c>
      <c r="CB30" s="176">
        <v>1</v>
      </c>
    </row>
    <row r="31" spans="1:15" ht="22.5">
      <c r="A31" s="177"/>
      <c r="B31" s="178"/>
      <c r="C31" s="214" t="s">
        <v>119</v>
      </c>
      <c r="D31" s="217"/>
      <c r="E31" s="217"/>
      <c r="F31" s="217"/>
      <c r="G31" s="215"/>
      <c r="L31" s="179" t="s">
        <v>119</v>
      </c>
      <c r="O31" s="169">
        <v>3</v>
      </c>
    </row>
    <row r="32" spans="1:57" ht="12.75">
      <c r="A32" s="180"/>
      <c r="B32" s="181" t="s">
        <v>73</v>
      </c>
      <c r="C32" s="182" t="str">
        <f>CONCATENATE(B23," ",C23)</f>
        <v>94 Lešení a stavební výtahy</v>
      </c>
      <c r="D32" s="183"/>
      <c r="E32" s="184"/>
      <c r="F32" s="185"/>
      <c r="G32" s="186">
        <f>SUM(G23:G31)</f>
        <v>0</v>
      </c>
      <c r="O32" s="169">
        <v>4</v>
      </c>
      <c r="BA32" s="187">
        <f>SUM(BA23:BA31)</f>
        <v>0</v>
      </c>
      <c r="BB32" s="187">
        <f>SUM(BB23:BB31)</f>
        <v>0</v>
      </c>
      <c r="BC32" s="187">
        <f>SUM(BC23:BC31)</f>
        <v>0</v>
      </c>
      <c r="BD32" s="187">
        <f>SUM(BD23:BD31)</f>
        <v>0</v>
      </c>
      <c r="BE32" s="187">
        <f>SUM(BE23:BE31)</f>
        <v>0</v>
      </c>
    </row>
    <row r="33" spans="1:15" ht="12.75">
      <c r="A33" s="162" t="s">
        <v>72</v>
      </c>
      <c r="B33" s="163" t="s">
        <v>120</v>
      </c>
      <c r="C33" s="164" t="s">
        <v>121</v>
      </c>
      <c r="D33" s="165"/>
      <c r="E33" s="166"/>
      <c r="F33" s="166"/>
      <c r="G33" s="167"/>
      <c r="H33" s="168"/>
      <c r="I33" s="168"/>
      <c r="O33" s="169">
        <v>1</v>
      </c>
    </row>
    <row r="34" spans="1:104" ht="12.75">
      <c r="A34" s="170">
        <v>11</v>
      </c>
      <c r="B34" s="171" t="s">
        <v>122</v>
      </c>
      <c r="C34" s="216" t="s">
        <v>123</v>
      </c>
      <c r="D34" s="173" t="s">
        <v>88</v>
      </c>
      <c r="E34" s="174">
        <v>423.41</v>
      </c>
      <c r="F34" s="174">
        <v>0</v>
      </c>
      <c r="G34" s="175">
        <f>E34*F34</f>
        <v>0</v>
      </c>
      <c r="O34" s="169">
        <v>2</v>
      </c>
      <c r="AA34" s="145">
        <v>1</v>
      </c>
      <c r="AB34" s="145">
        <v>1</v>
      </c>
      <c r="AC34" s="145">
        <v>1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6">
        <v>1</v>
      </c>
      <c r="CB34" s="176">
        <v>1</v>
      </c>
      <c r="CZ34" s="145">
        <v>0</v>
      </c>
    </row>
    <row r="35" spans="1:15" ht="12.75">
      <c r="A35" s="177"/>
      <c r="B35" s="178"/>
      <c r="C35" s="214" t="s">
        <v>124</v>
      </c>
      <c r="D35" s="217"/>
      <c r="E35" s="217"/>
      <c r="F35" s="217"/>
      <c r="G35" s="217"/>
      <c r="L35" s="179" t="s">
        <v>124</v>
      </c>
      <c r="O35" s="169">
        <v>3</v>
      </c>
    </row>
    <row r="36" spans="1:57" ht="12.75">
      <c r="A36" s="180"/>
      <c r="B36" s="181" t="s">
        <v>73</v>
      </c>
      <c r="C36" s="182" t="str">
        <f>CONCATENATE(B33," ",C33)</f>
        <v>95 Dokončovací konstrukce na pozemních stavbách</v>
      </c>
      <c r="D36" s="183"/>
      <c r="E36" s="184"/>
      <c r="F36" s="185"/>
      <c r="G36" s="186">
        <f>SUM(G33:G35)</f>
        <v>0</v>
      </c>
      <c r="O36" s="169">
        <v>4</v>
      </c>
      <c r="BA36" s="187">
        <f>SUM(BA33:BA35)</f>
        <v>0</v>
      </c>
      <c r="BB36" s="187">
        <f>SUM(BB33:BB35)</f>
        <v>0</v>
      </c>
      <c r="BC36" s="187">
        <f>SUM(BC33:BC35)</f>
        <v>0</v>
      </c>
      <c r="BD36" s="187">
        <f>SUM(BD33:BD35)</f>
        <v>0</v>
      </c>
      <c r="BE36" s="187">
        <f>SUM(BE33:BE35)</f>
        <v>0</v>
      </c>
    </row>
    <row r="37" spans="1:15" ht="12.75">
      <c r="A37" s="162" t="s">
        <v>72</v>
      </c>
      <c r="B37" s="163" t="s">
        <v>125</v>
      </c>
      <c r="C37" s="164" t="s">
        <v>126</v>
      </c>
      <c r="D37" s="165"/>
      <c r="E37" s="166"/>
      <c r="F37" s="166"/>
      <c r="G37" s="167"/>
      <c r="H37" s="168"/>
      <c r="I37" s="168"/>
      <c r="O37" s="169">
        <v>1</v>
      </c>
    </row>
    <row r="38" spans="1:104" ht="12.75">
      <c r="A38" s="170">
        <v>12</v>
      </c>
      <c r="B38" s="171" t="s">
        <v>127</v>
      </c>
      <c r="C38" s="216" t="s">
        <v>128</v>
      </c>
      <c r="D38" s="173" t="s">
        <v>83</v>
      </c>
      <c r="E38" s="174">
        <v>0.75</v>
      </c>
      <c r="F38" s="174">
        <v>0</v>
      </c>
      <c r="G38" s="218">
        <f>E38*F38</f>
        <v>0</v>
      </c>
      <c r="O38" s="169">
        <v>2</v>
      </c>
      <c r="AA38" s="145">
        <v>1</v>
      </c>
      <c r="AB38" s="145">
        <v>1</v>
      </c>
      <c r="AC38" s="145">
        <v>1</v>
      </c>
      <c r="AZ38" s="145">
        <v>1</v>
      </c>
      <c r="BA38" s="145">
        <f>IF(AZ38=1,G38,0)</f>
        <v>0</v>
      </c>
      <c r="BB38" s="145">
        <f>IF(AZ38=2,G38,0)</f>
        <v>0</v>
      </c>
      <c r="BC38" s="145">
        <f>IF(AZ38=3,G38,0)</f>
        <v>0</v>
      </c>
      <c r="BD38" s="145">
        <f>IF(AZ38=4,G38,0)</f>
        <v>0</v>
      </c>
      <c r="BE38" s="145">
        <f>IF(AZ38=5,G38,0)</f>
        <v>0</v>
      </c>
      <c r="CA38" s="176">
        <v>1</v>
      </c>
      <c r="CB38" s="176">
        <v>1</v>
      </c>
      <c r="CZ38" s="145">
        <v>0</v>
      </c>
    </row>
    <row r="39" spans="1:15" ht="12.75">
      <c r="A39" s="177"/>
      <c r="B39" s="178"/>
      <c r="C39" s="211" t="s">
        <v>129</v>
      </c>
      <c r="D39" s="221"/>
      <c r="E39" s="221"/>
      <c r="F39" s="221"/>
      <c r="G39" s="220"/>
      <c r="L39" s="179" t="s">
        <v>129</v>
      </c>
      <c r="O39" s="169">
        <v>3</v>
      </c>
    </row>
    <row r="40" spans="1:104" ht="12.75">
      <c r="A40" s="170">
        <v>13</v>
      </c>
      <c r="B40" s="171" t="s">
        <v>130</v>
      </c>
      <c r="C40" s="172" t="s">
        <v>131</v>
      </c>
      <c r="D40" s="173" t="s">
        <v>107</v>
      </c>
      <c r="E40" s="174">
        <v>2</v>
      </c>
      <c r="F40" s="174">
        <v>0</v>
      </c>
      <c r="G40" s="175">
        <f>E40*F40</f>
        <v>0</v>
      </c>
      <c r="O40" s="169">
        <v>2</v>
      </c>
      <c r="AA40" s="145">
        <v>1</v>
      </c>
      <c r="AB40" s="145">
        <v>1</v>
      </c>
      <c r="AC40" s="145">
        <v>1</v>
      </c>
      <c r="AZ40" s="145">
        <v>1</v>
      </c>
      <c r="BA40" s="145">
        <f>IF(AZ40=1,G40,0)</f>
        <v>0</v>
      </c>
      <c r="BB40" s="145">
        <f>IF(AZ40=2,G40,0)</f>
        <v>0</v>
      </c>
      <c r="BC40" s="145">
        <f>IF(AZ40=3,G40,0)</f>
        <v>0</v>
      </c>
      <c r="BD40" s="145">
        <f>IF(AZ40=4,G40,0)</f>
        <v>0</v>
      </c>
      <c r="BE40" s="145">
        <f>IF(AZ40=5,G40,0)</f>
        <v>0</v>
      </c>
      <c r="CA40" s="176">
        <v>1</v>
      </c>
      <c r="CB40" s="176">
        <v>1</v>
      </c>
      <c r="CZ40" s="145">
        <v>0</v>
      </c>
    </row>
    <row r="41" spans="1:104" ht="12.75">
      <c r="A41" s="170">
        <v>14</v>
      </c>
      <c r="B41" s="171" t="s">
        <v>132</v>
      </c>
      <c r="C41" s="216" t="s">
        <v>133</v>
      </c>
      <c r="D41" s="173" t="s">
        <v>88</v>
      </c>
      <c r="E41" s="174">
        <v>12</v>
      </c>
      <c r="F41" s="174">
        <v>0</v>
      </c>
      <c r="G41" s="218">
        <f>E41*F41</f>
        <v>0</v>
      </c>
      <c r="O41" s="169">
        <v>2</v>
      </c>
      <c r="AA41" s="145">
        <v>1</v>
      </c>
      <c r="AB41" s="145">
        <v>1</v>
      </c>
      <c r="AC41" s="145">
        <v>1</v>
      </c>
      <c r="AZ41" s="145">
        <v>1</v>
      </c>
      <c r="BA41" s="145">
        <f>IF(AZ41=1,G41,0)</f>
        <v>0</v>
      </c>
      <c r="BB41" s="145">
        <f>IF(AZ41=2,G41,0)</f>
        <v>0</v>
      </c>
      <c r="BC41" s="145">
        <f>IF(AZ41=3,G41,0)</f>
        <v>0</v>
      </c>
      <c r="BD41" s="145">
        <f>IF(AZ41=4,G41,0)</f>
        <v>0</v>
      </c>
      <c r="BE41" s="145">
        <f>IF(AZ41=5,G41,0)</f>
        <v>0</v>
      </c>
      <c r="CA41" s="176">
        <v>1</v>
      </c>
      <c r="CB41" s="176">
        <v>1</v>
      </c>
      <c r="CZ41" s="145">
        <v>0</v>
      </c>
    </row>
    <row r="42" spans="1:15" ht="12.75">
      <c r="A42" s="177"/>
      <c r="B42" s="178"/>
      <c r="C42" s="214" t="s">
        <v>134</v>
      </c>
      <c r="D42" s="217"/>
      <c r="E42" s="217"/>
      <c r="F42" s="217"/>
      <c r="G42" s="215"/>
      <c r="L42" s="179" t="s">
        <v>134</v>
      </c>
      <c r="O42" s="169">
        <v>3</v>
      </c>
    </row>
    <row r="43" spans="1:104" ht="12.75">
      <c r="A43" s="170">
        <v>15</v>
      </c>
      <c r="B43" s="171" t="s">
        <v>135</v>
      </c>
      <c r="C43" s="172" t="s">
        <v>136</v>
      </c>
      <c r="D43" s="173" t="s">
        <v>137</v>
      </c>
      <c r="E43" s="174">
        <v>2.578</v>
      </c>
      <c r="F43" s="174">
        <v>0</v>
      </c>
      <c r="G43" s="175">
        <f aca="true" t="shared" si="0" ref="G43:G51">E43*F43</f>
        <v>0</v>
      </c>
      <c r="O43" s="169">
        <v>2</v>
      </c>
      <c r="AA43" s="145">
        <v>8</v>
      </c>
      <c r="AB43" s="145">
        <v>0</v>
      </c>
      <c r="AC43" s="145">
        <v>3</v>
      </c>
      <c r="AZ43" s="145">
        <v>1</v>
      </c>
      <c r="BA43" s="145">
        <f aca="true" t="shared" si="1" ref="BA43:BA51">IF(AZ43=1,G43,0)</f>
        <v>0</v>
      </c>
      <c r="BB43" s="145">
        <f aca="true" t="shared" si="2" ref="BB43:BB51">IF(AZ43=2,G43,0)</f>
        <v>0</v>
      </c>
      <c r="BC43" s="145">
        <f aca="true" t="shared" si="3" ref="BC43:BC51">IF(AZ43=3,G43,0)</f>
        <v>0</v>
      </c>
      <c r="BD43" s="145">
        <f aca="true" t="shared" si="4" ref="BD43:BD51">IF(AZ43=4,G43,0)</f>
        <v>0</v>
      </c>
      <c r="BE43" s="145">
        <f aca="true" t="shared" si="5" ref="BE43:BE51">IF(AZ43=5,G43,0)</f>
        <v>0</v>
      </c>
      <c r="CA43" s="176">
        <v>8</v>
      </c>
      <c r="CB43" s="176">
        <v>0</v>
      </c>
      <c r="CZ43" s="145">
        <v>0</v>
      </c>
    </row>
    <row r="44" spans="1:104" ht="12.75">
      <c r="A44" s="170">
        <v>16</v>
      </c>
      <c r="B44" s="171" t="s">
        <v>138</v>
      </c>
      <c r="C44" s="172" t="s">
        <v>139</v>
      </c>
      <c r="D44" s="173" t="s">
        <v>137</v>
      </c>
      <c r="E44" s="174">
        <v>2.578</v>
      </c>
      <c r="F44" s="174">
        <v>0</v>
      </c>
      <c r="G44" s="175">
        <f t="shared" si="0"/>
        <v>0</v>
      </c>
      <c r="O44" s="169">
        <v>2</v>
      </c>
      <c r="AA44" s="145">
        <v>8</v>
      </c>
      <c r="AB44" s="145">
        <v>0</v>
      </c>
      <c r="AC44" s="145">
        <v>3</v>
      </c>
      <c r="AZ44" s="145">
        <v>1</v>
      </c>
      <c r="BA44" s="145">
        <f t="shared" si="1"/>
        <v>0</v>
      </c>
      <c r="BB44" s="145">
        <f t="shared" si="2"/>
        <v>0</v>
      </c>
      <c r="BC44" s="145">
        <f t="shared" si="3"/>
        <v>0</v>
      </c>
      <c r="BD44" s="145">
        <f t="shared" si="4"/>
        <v>0</v>
      </c>
      <c r="BE44" s="145">
        <f t="shared" si="5"/>
        <v>0</v>
      </c>
      <c r="CA44" s="176">
        <v>8</v>
      </c>
      <c r="CB44" s="176">
        <v>0</v>
      </c>
      <c r="CZ44" s="145">
        <v>0</v>
      </c>
    </row>
    <row r="45" spans="1:104" ht="12.75">
      <c r="A45" s="170">
        <v>17</v>
      </c>
      <c r="B45" s="171" t="s">
        <v>140</v>
      </c>
      <c r="C45" s="172" t="s">
        <v>141</v>
      </c>
      <c r="D45" s="173" t="s">
        <v>137</v>
      </c>
      <c r="E45" s="174">
        <v>2.578</v>
      </c>
      <c r="F45" s="174">
        <v>0</v>
      </c>
      <c r="G45" s="175">
        <f t="shared" si="0"/>
        <v>0</v>
      </c>
      <c r="O45" s="169">
        <v>2</v>
      </c>
      <c r="AA45" s="145">
        <v>8</v>
      </c>
      <c r="AB45" s="145">
        <v>0</v>
      </c>
      <c r="AC45" s="145">
        <v>3</v>
      </c>
      <c r="AZ45" s="145">
        <v>1</v>
      </c>
      <c r="BA45" s="145">
        <f t="shared" si="1"/>
        <v>0</v>
      </c>
      <c r="BB45" s="145">
        <f t="shared" si="2"/>
        <v>0</v>
      </c>
      <c r="BC45" s="145">
        <f t="shared" si="3"/>
        <v>0</v>
      </c>
      <c r="BD45" s="145">
        <f t="shared" si="4"/>
        <v>0</v>
      </c>
      <c r="BE45" s="145">
        <f t="shared" si="5"/>
        <v>0</v>
      </c>
      <c r="CA45" s="176">
        <v>8</v>
      </c>
      <c r="CB45" s="176">
        <v>0</v>
      </c>
      <c r="CZ45" s="145">
        <v>0</v>
      </c>
    </row>
    <row r="46" spans="1:104" ht="12.75">
      <c r="A46" s="170">
        <v>18</v>
      </c>
      <c r="B46" s="171" t="s">
        <v>142</v>
      </c>
      <c r="C46" s="172" t="s">
        <v>143</v>
      </c>
      <c r="D46" s="173" t="s">
        <v>137</v>
      </c>
      <c r="E46" s="174">
        <v>5.156</v>
      </c>
      <c r="F46" s="174">
        <v>0</v>
      </c>
      <c r="G46" s="175">
        <f t="shared" si="0"/>
        <v>0</v>
      </c>
      <c r="O46" s="169">
        <v>2</v>
      </c>
      <c r="AA46" s="145">
        <v>8</v>
      </c>
      <c r="AB46" s="145">
        <v>0</v>
      </c>
      <c r="AC46" s="145">
        <v>3</v>
      </c>
      <c r="AZ46" s="145">
        <v>1</v>
      </c>
      <c r="BA46" s="145">
        <f t="shared" si="1"/>
        <v>0</v>
      </c>
      <c r="BB46" s="145">
        <f t="shared" si="2"/>
        <v>0</v>
      </c>
      <c r="BC46" s="145">
        <f t="shared" si="3"/>
        <v>0</v>
      </c>
      <c r="BD46" s="145">
        <f t="shared" si="4"/>
        <v>0</v>
      </c>
      <c r="BE46" s="145">
        <f t="shared" si="5"/>
        <v>0</v>
      </c>
      <c r="CA46" s="176">
        <v>8</v>
      </c>
      <c r="CB46" s="176">
        <v>0</v>
      </c>
      <c r="CZ46" s="145">
        <v>0</v>
      </c>
    </row>
    <row r="47" spans="1:104" ht="12.75">
      <c r="A47" s="170">
        <v>19</v>
      </c>
      <c r="B47" s="171" t="s">
        <v>144</v>
      </c>
      <c r="C47" s="172" t="s">
        <v>145</v>
      </c>
      <c r="D47" s="173" t="s">
        <v>137</v>
      </c>
      <c r="E47" s="174">
        <v>2.578</v>
      </c>
      <c r="F47" s="174">
        <v>0</v>
      </c>
      <c r="G47" s="175">
        <f t="shared" si="0"/>
        <v>0</v>
      </c>
      <c r="O47" s="169">
        <v>2</v>
      </c>
      <c r="AA47" s="145">
        <v>8</v>
      </c>
      <c r="AB47" s="145">
        <v>0</v>
      </c>
      <c r="AC47" s="145">
        <v>3</v>
      </c>
      <c r="AZ47" s="145">
        <v>1</v>
      </c>
      <c r="BA47" s="145">
        <f t="shared" si="1"/>
        <v>0</v>
      </c>
      <c r="BB47" s="145">
        <f t="shared" si="2"/>
        <v>0</v>
      </c>
      <c r="BC47" s="145">
        <f t="shared" si="3"/>
        <v>0</v>
      </c>
      <c r="BD47" s="145">
        <f t="shared" si="4"/>
        <v>0</v>
      </c>
      <c r="BE47" s="145">
        <f t="shared" si="5"/>
        <v>0</v>
      </c>
      <c r="CA47" s="176">
        <v>8</v>
      </c>
      <c r="CB47" s="176">
        <v>0</v>
      </c>
      <c r="CZ47" s="145">
        <v>0</v>
      </c>
    </row>
    <row r="48" spans="1:104" ht="12.75">
      <c r="A48" s="170">
        <v>20</v>
      </c>
      <c r="B48" s="171" t="s">
        <v>146</v>
      </c>
      <c r="C48" s="172" t="s">
        <v>147</v>
      </c>
      <c r="D48" s="173" t="s">
        <v>137</v>
      </c>
      <c r="E48" s="174">
        <v>10.312</v>
      </c>
      <c r="F48" s="174">
        <v>0</v>
      </c>
      <c r="G48" s="175">
        <f t="shared" si="0"/>
        <v>0</v>
      </c>
      <c r="O48" s="169">
        <v>2</v>
      </c>
      <c r="AA48" s="145">
        <v>8</v>
      </c>
      <c r="AB48" s="145">
        <v>0</v>
      </c>
      <c r="AC48" s="145">
        <v>3</v>
      </c>
      <c r="AZ48" s="145">
        <v>1</v>
      </c>
      <c r="BA48" s="145">
        <f t="shared" si="1"/>
        <v>0</v>
      </c>
      <c r="BB48" s="145">
        <f t="shared" si="2"/>
        <v>0</v>
      </c>
      <c r="BC48" s="145">
        <f t="shared" si="3"/>
        <v>0</v>
      </c>
      <c r="BD48" s="145">
        <f t="shared" si="4"/>
        <v>0</v>
      </c>
      <c r="BE48" s="145">
        <f t="shared" si="5"/>
        <v>0</v>
      </c>
      <c r="CA48" s="176">
        <v>8</v>
      </c>
      <c r="CB48" s="176">
        <v>0</v>
      </c>
      <c r="CZ48" s="145">
        <v>0</v>
      </c>
    </row>
    <row r="49" spans="1:104" ht="12.75">
      <c r="A49" s="170">
        <v>21</v>
      </c>
      <c r="B49" s="171" t="s">
        <v>148</v>
      </c>
      <c r="C49" s="172" t="s">
        <v>149</v>
      </c>
      <c r="D49" s="173" t="s">
        <v>137</v>
      </c>
      <c r="E49" s="174">
        <v>2.578</v>
      </c>
      <c r="F49" s="174">
        <v>0</v>
      </c>
      <c r="G49" s="175">
        <f t="shared" si="0"/>
        <v>0</v>
      </c>
      <c r="O49" s="169">
        <v>2</v>
      </c>
      <c r="AA49" s="145">
        <v>8</v>
      </c>
      <c r="AB49" s="145">
        <v>0</v>
      </c>
      <c r="AC49" s="145">
        <v>3</v>
      </c>
      <c r="AZ49" s="145">
        <v>1</v>
      </c>
      <c r="BA49" s="145">
        <f t="shared" si="1"/>
        <v>0</v>
      </c>
      <c r="BB49" s="145">
        <f t="shared" si="2"/>
        <v>0</v>
      </c>
      <c r="BC49" s="145">
        <f t="shared" si="3"/>
        <v>0</v>
      </c>
      <c r="BD49" s="145">
        <f t="shared" si="4"/>
        <v>0</v>
      </c>
      <c r="BE49" s="145">
        <f t="shared" si="5"/>
        <v>0</v>
      </c>
      <c r="CA49" s="176">
        <v>8</v>
      </c>
      <c r="CB49" s="176">
        <v>0</v>
      </c>
      <c r="CZ49" s="145">
        <v>0</v>
      </c>
    </row>
    <row r="50" spans="1:104" ht="12.75">
      <c r="A50" s="170">
        <v>22</v>
      </c>
      <c r="B50" s="171" t="s">
        <v>150</v>
      </c>
      <c r="C50" s="172" t="s">
        <v>151</v>
      </c>
      <c r="D50" s="173" t="s">
        <v>137</v>
      </c>
      <c r="E50" s="174">
        <v>2.578</v>
      </c>
      <c r="F50" s="174">
        <v>0</v>
      </c>
      <c r="G50" s="175">
        <f t="shared" si="0"/>
        <v>0</v>
      </c>
      <c r="O50" s="169">
        <v>2</v>
      </c>
      <c r="AA50" s="145">
        <v>8</v>
      </c>
      <c r="AB50" s="145">
        <v>0</v>
      </c>
      <c r="AC50" s="145">
        <v>3</v>
      </c>
      <c r="AZ50" s="145">
        <v>1</v>
      </c>
      <c r="BA50" s="145">
        <f t="shared" si="1"/>
        <v>0</v>
      </c>
      <c r="BB50" s="145">
        <f t="shared" si="2"/>
        <v>0</v>
      </c>
      <c r="BC50" s="145">
        <f t="shared" si="3"/>
        <v>0</v>
      </c>
      <c r="BD50" s="145">
        <f t="shared" si="4"/>
        <v>0</v>
      </c>
      <c r="BE50" s="145">
        <f t="shared" si="5"/>
        <v>0</v>
      </c>
      <c r="CA50" s="176">
        <v>8</v>
      </c>
      <c r="CB50" s="176">
        <v>0</v>
      </c>
      <c r="CZ50" s="145">
        <v>0</v>
      </c>
    </row>
    <row r="51" spans="1:104" ht="12.75">
      <c r="A51" s="170">
        <v>23</v>
      </c>
      <c r="B51" s="171" t="s">
        <v>152</v>
      </c>
      <c r="C51" s="172" t="s">
        <v>153</v>
      </c>
      <c r="D51" s="173" t="s">
        <v>137</v>
      </c>
      <c r="E51" s="174">
        <v>2.578</v>
      </c>
      <c r="F51" s="174">
        <v>0</v>
      </c>
      <c r="G51" s="175">
        <f t="shared" si="0"/>
        <v>0</v>
      </c>
      <c r="O51" s="169">
        <v>2</v>
      </c>
      <c r="AA51" s="145">
        <v>8</v>
      </c>
      <c r="AB51" s="145">
        <v>1</v>
      </c>
      <c r="AC51" s="145">
        <v>3</v>
      </c>
      <c r="AZ51" s="145">
        <v>1</v>
      </c>
      <c r="BA51" s="145">
        <f t="shared" si="1"/>
        <v>0</v>
      </c>
      <c r="BB51" s="145">
        <f t="shared" si="2"/>
        <v>0</v>
      </c>
      <c r="BC51" s="145">
        <f t="shared" si="3"/>
        <v>0</v>
      </c>
      <c r="BD51" s="145">
        <f t="shared" si="4"/>
        <v>0</v>
      </c>
      <c r="BE51" s="145">
        <f t="shared" si="5"/>
        <v>0</v>
      </c>
      <c r="CA51" s="176">
        <v>8</v>
      </c>
      <c r="CB51" s="176">
        <v>1</v>
      </c>
      <c r="CZ51" s="145">
        <v>0</v>
      </c>
    </row>
    <row r="52" spans="1:57" ht="12.75">
      <c r="A52" s="180"/>
      <c r="B52" s="181" t="s">
        <v>73</v>
      </c>
      <c r="C52" s="182" t="str">
        <f>CONCATENATE(B37," ",C37)</f>
        <v>96 Bourání konstrukcí</v>
      </c>
      <c r="D52" s="183"/>
      <c r="E52" s="184"/>
      <c r="F52" s="185"/>
      <c r="G52" s="186">
        <f>SUM(G37:G51)</f>
        <v>0</v>
      </c>
      <c r="O52" s="169">
        <v>4</v>
      </c>
      <c r="BA52" s="187">
        <f>SUM(BA37:BA51)</f>
        <v>0</v>
      </c>
      <c r="BB52" s="187">
        <f>SUM(BB37:BB51)</f>
        <v>0</v>
      </c>
      <c r="BC52" s="187">
        <f>SUM(BC37:BC51)</f>
        <v>0</v>
      </c>
      <c r="BD52" s="187">
        <f>SUM(BD37:BD51)</f>
        <v>0</v>
      </c>
      <c r="BE52" s="187">
        <f>SUM(BE37:BE51)</f>
        <v>0</v>
      </c>
    </row>
    <row r="53" spans="1:15" ht="12.75">
      <c r="A53" s="162" t="s">
        <v>72</v>
      </c>
      <c r="B53" s="163" t="s">
        <v>154</v>
      </c>
      <c r="C53" s="164" t="s">
        <v>155</v>
      </c>
      <c r="D53" s="165"/>
      <c r="E53" s="166"/>
      <c r="F53" s="166"/>
      <c r="G53" s="167"/>
      <c r="H53" s="168"/>
      <c r="I53" s="168"/>
      <c r="O53" s="169">
        <v>1</v>
      </c>
    </row>
    <row r="54" spans="1:104" ht="12.75">
      <c r="A54" s="170">
        <v>24</v>
      </c>
      <c r="B54" s="171" t="s">
        <v>156</v>
      </c>
      <c r="C54" s="172" t="s">
        <v>157</v>
      </c>
      <c r="D54" s="173" t="s">
        <v>137</v>
      </c>
      <c r="E54" s="174">
        <v>2.3259</v>
      </c>
      <c r="F54" s="174">
        <v>0</v>
      </c>
      <c r="G54" s="175">
        <f>E54*F54</f>
        <v>0</v>
      </c>
      <c r="O54" s="169">
        <v>2</v>
      </c>
      <c r="AA54" s="145">
        <v>7</v>
      </c>
      <c r="AB54" s="145">
        <v>1</v>
      </c>
      <c r="AC54" s="145">
        <v>2</v>
      </c>
      <c r="AZ54" s="145">
        <v>1</v>
      </c>
      <c r="BA54" s="145">
        <f>IF(AZ54=1,G54,0)</f>
        <v>0</v>
      </c>
      <c r="BB54" s="145">
        <f>IF(AZ54=2,G54,0)</f>
        <v>0</v>
      </c>
      <c r="BC54" s="145">
        <f>IF(AZ54=3,G54,0)</f>
        <v>0</v>
      </c>
      <c r="BD54" s="145">
        <f>IF(AZ54=4,G54,0)</f>
        <v>0</v>
      </c>
      <c r="BE54" s="145">
        <f>IF(AZ54=5,G54,0)</f>
        <v>0</v>
      </c>
      <c r="CA54" s="176">
        <v>7</v>
      </c>
      <c r="CB54" s="176">
        <v>1</v>
      </c>
      <c r="CZ54" s="145">
        <v>0</v>
      </c>
    </row>
    <row r="55" spans="1:57" ht="12.75">
      <c r="A55" s="180"/>
      <c r="B55" s="181" t="s">
        <v>73</v>
      </c>
      <c r="C55" s="182" t="str">
        <f>CONCATENATE(B53," ",C53)</f>
        <v>99 Staveništní přesun hmot</v>
      </c>
      <c r="D55" s="183"/>
      <c r="E55" s="184"/>
      <c r="F55" s="185"/>
      <c r="G55" s="186">
        <f>SUM(G53:G54)</f>
        <v>0</v>
      </c>
      <c r="O55" s="169">
        <v>4</v>
      </c>
      <c r="BA55" s="187">
        <f>SUM(BA53:BA54)</f>
        <v>0</v>
      </c>
      <c r="BB55" s="187">
        <f>SUM(BB53:BB54)</f>
        <v>0</v>
      </c>
      <c r="BC55" s="187">
        <f>SUM(BC53:BC54)</f>
        <v>0</v>
      </c>
      <c r="BD55" s="187">
        <f>SUM(BD53:BD54)</f>
        <v>0</v>
      </c>
      <c r="BE55" s="187">
        <f>SUM(BE53:BE54)</f>
        <v>0</v>
      </c>
    </row>
    <row r="56" spans="1:15" ht="12.75">
      <c r="A56" s="162" t="s">
        <v>72</v>
      </c>
      <c r="B56" s="163" t="s">
        <v>158</v>
      </c>
      <c r="C56" s="164" t="s">
        <v>159</v>
      </c>
      <c r="D56" s="165"/>
      <c r="E56" s="166"/>
      <c r="F56" s="166"/>
      <c r="G56" s="167"/>
      <c r="H56" s="168"/>
      <c r="I56" s="168"/>
      <c r="O56" s="169">
        <v>1</v>
      </c>
    </row>
    <row r="57" spans="1:104" ht="12.75">
      <c r="A57" s="170">
        <v>25</v>
      </c>
      <c r="B57" s="171" t="s">
        <v>160</v>
      </c>
      <c r="C57" s="216" t="s">
        <v>161</v>
      </c>
      <c r="D57" s="173" t="s">
        <v>101</v>
      </c>
      <c r="E57" s="174">
        <v>1</v>
      </c>
      <c r="F57" s="174">
        <v>0</v>
      </c>
      <c r="G57" s="218">
        <f>E57*F57</f>
        <v>0</v>
      </c>
      <c r="O57" s="169">
        <v>2</v>
      </c>
      <c r="AA57" s="145">
        <v>12</v>
      </c>
      <c r="AB57" s="145">
        <v>0</v>
      </c>
      <c r="AC57" s="145">
        <v>25</v>
      </c>
      <c r="AZ57" s="145">
        <v>2</v>
      </c>
      <c r="BA57" s="145">
        <f>IF(AZ57=1,G57,0)</f>
        <v>0</v>
      </c>
      <c r="BB57" s="145">
        <f>IF(AZ57=2,G57,0)</f>
        <v>0</v>
      </c>
      <c r="BC57" s="145">
        <f>IF(AZ57=3,G57,0)</f>
        <v>0</v>
      </c>
      <c r="BD57" s="145">
        <f>IF(AZ57=4,G57,0)</f>
        <v>0</v>
      </c>
      <c r="BE57" s="145">
        <f>IF(AZ57=5,G57,0)</f>
        <v>0</v>
      </c>
      <c r="CA57" s="176">
        <v>12</v>
      </c>
      <c r="CB57" s="176">
        <v>0</v>
      </c>
      <c r="CZ57" s="145">
        <v>0</v>
      </c>
    </row>
    <row r="58" spans="1:15" ht="33.75">
      <c r="A58" s="177"/>
      <c r="B58" s="178"/>
      <c r="C58" s="214" t="s">
        <v>162</v>
      </c>
      <c r="D58" s="217"/>
      <c r="E58" s="217"/>
      <c r="F58" s="217"/>
      <c r="G58" s="215"/>
      <c r="L58" s="179" t="s">
        <v>162</v>
      </c>
      <c r="O58" s="169">
        <v>3</v>
      </c>
    </row>
    <row r="59" spans="1:104" ht="12.75">
      <c r="A59" s="170">
        <v>26</v>
      </c>
      <c r="B59" s="171" t="s">
        <v>163</v>
      </c>
      <c r="C59" s="172" t="s">
        <v>164</v>
      </c>
      <c r="D59" s="173" t="s">
        <v>101</v>
      </c>
      <c r="E59" s="174">
        <v>1</v>
      </c>
      <c r="F59" s="174">
        <v>0</v>
      </c>
      <c r="G59" s="175">
        <f>E59*F59</f>
        <v>0</v>
      </c>
      <c r="O59" s="169">
        <v>2</v>
      </c>
      <c r="AA59" s="145">
        <v>12</v>
      </c>
      <c r="AB59" s="145">
        <v>0</v>
      </c>
      <c r="AC59" s="145">
        <v>26</v>
      </c>
      <c r="AZ59" s="145">
        <v>2</v>
      </c>
      <c r="BA59" s="145">
        <f>IF(AZ59=1,G59,0)</f>
        <v>0</v>
      </c>
      <c r="BB59" s="145">
        <f>IF(AZ59=2,G59,0)</f>
        <v>0</v>
      </c>
      <c r="BC59" s="145">
        <f>IF(AZ59=3,G59,0)</f>
        <v>0</v>
      </c>
      <c r="BD59" s="145">
        <f>IF(AZ59=4,G59,0)</f>
        <v>0</v>
      </c>
      <c r="BE59" s="145">
        <f>IF(AZ59=5,G59,0)</f>
        <v>0</v>
      </c>
      <c r="CA59" s="176">
        <v>12</v>
      </c>
      <c r="CB59" s="176">
        <v>0</v>
      </c>
      <c r="CZ59" s="145">
        <v>0</v>
      </c>
    </row>
    <row r="60" spans="1:57" ht="12.75">
      <c r="A60" s="180"/>
      <c r="B60" s="181" t="s">
        <v>73</v>
      </c>
      <c r="C60" s="182" t="str">
        <f>CONCATENATE(B56," ",C56)</f>
        <v>721 Vnitřní kanalizace</v>
      </c>
      <c r="D60" s="183"/>
      <c r="E60" s="184"/>
      <c r="F60" s="185"/>
      <c r="G60" s="186">
        <f>SUM(G56:G59)</f>
        <v>0</v>
      </c>
      <c r="O60" s="169">
        <v>4</v>
      </c>
      <c r="BA60" s="187">
        <f>SUM(BA56:BA59)</f>
        <v>0</v>
      </c>
      <c r="BB60" s="187">
        <f>SUM(BB56:BB59)</f>
        <v>0</v>
      </c>
      <c r="BC60" s="187">
        <f>SUM(BC56:BC59)</f>
        <v>0</v>
      </c>
      <c r="BD60" s="187">
        <f>SUM(BD56:BD59)</f>
        <v>0</v>
      </c>
      <c r="BE60" s="187">
        <f>SUM(BE56:BE59)</f>
        <v>0</v>
      </c>
    </row>
    <row r="61" spans="1:15" ht="12.75">
      <c r="A61" s="162" t="s">
        <v>72</v>
      </c>
      <c r="B61" s="163" t="s">
        <v>165</v>
      </c>
      <c r="C61" s="164" t="s">
        <v>166</v>
      </c>
      <c r="D61" s="165"/>
      <c r="E61" s="166"/>
      <c r="F61" s="166"/>
      <c r="G61" s="167"/>
      <c r="H61" s="168"/>
      <c r="I61" s="168"/>
      <c r="O61" s="169">
        <v>1</v>
      </c>
    </row>
    <row r="62" spans="1:104" ht="12.75">
      <c r="A62" s="170">
        <v>27</v>
      </c>
      <c r="B62" s="171" t="s">
        <v>167</v>
      </c>
      <c r="C62" s="172" t="s">
        <v>168</v>
      </c>
      <c r="D62" s="173" t="s">
        <v>88</v>
      </c>
      <c r="E62" s="174">
        <v>693.4</v>
      </c>
      <c r="F62" s="174">
        <v>0</v>
      </c>
      <c r="G62" s="175">
        <f>E62*F62</f>
        <v>0</v>
      </c>
      <c r="O62" s="169">
        <v>2</v>
      </c>
      <c r="AA62" s="145">
        <v>1</v>
      </c>
      <c r="AB62" s="145">
        <v>7</v>
      </c>
      <c r="AC62" s="145">
        <v>7</v>
      </c>
      <c r="AZ62" s="145">
        <v>2</v>
      </c>
      <c r="BA62" s="145">
        <f>IF(AZ62=1,G62,0)</f>
        <v>0</v>
      </c>
      <c r="BB62" s="145">
        <f>IF(AZ62=2,G62,0)</f>
        <v>0</v>
      </c>
      <c r="BC62" s="145">
        <f>IF(AZ62=3,G62,0)</f>
        <v>0</v>
      </c>
      <c r="BD62" s="145">
        <f>IF(AZ62=4,G62,0)</f>
        <v>0</v>
      </c>
      <c r="BE62" s="145">
        <f>IF(AZ62=5,G62,0)</f>
        <v>0</v>
      </c>
      <c r="CA62" s="176">
        <v>1</v>
      </c>
      <c r="CB62" s="176">
        <v>7</v>
      </c>
      <c r="CZ62" s="145">
        <v>0</v>
      </c>
    </row>
    <row r="63" spans="1:104" ht="22.5">
      <c r="A63" s="170">
        <v>28</v>
      </c>
      <c r="B63" s="171" t="s">
        <v>169</v>
      </c>
      <c r="C63" s="172" t="s">
        <v>170</v>
      </c>
      <c r="D63" s="173" t="s">
        <v>88</v>
      </c>
      <c r="E63" s="174">
        <v>97.525</v>
      </c>
      <c r="F63" s="174">
        <v>0</v>
      </c>
      <c r="G63" s="175">
        <f>E63*F63</f>
        <v>0</v>
      </c>
      <c r="O63" s="169">
        <v>2</v>
      </c>
      <c r="AA63" s="145">
        <v>1</v>
      </c>
      <c r="AB63" s="145">
        <v>7</v>
      </c>
      <c r="AC63" s="145">
        <v>7</v>
      </c>
      <c r="AZ63" s="145">
        <v>2</v>
      </c>
      <c r="BA63" s="145">
        <f>IF(AZ63=1,G63,0)</f>
        <v>0</v>
      </c>
      <c r="BB63" s="145">
        <f>IF(AZ63=2,G63,0)</f>
        <v>0</v>
      </c>
      <c r="BC63" s="145">
        <f>IF(AZ63=3,G63,0)</f>
        <v>0</v>
      </c>
      <c r="BD63" s="145">
        <f>IF(AZ63=4,G63,0)</f>
        <v>0</v>
      </c>
      <c r="BE63" s="145">
        <f>IF(AZ63=5,G63,0)</f>
        <v>0</v>
      </c>
      <c r="CA63" s="176">
        <v>1</v>
      </c>
      <c r="CB63" s="176">
        <v>7</v>
      </c>
      <c r="CZ63" s="145">
        <v>0</v>
      </c>
    </row>
    <row r="64" spans="1:104" ht="22.5">
      <c r="A64" s="170">
        <v>29</v>
      </c>
      <c r="B64" s="171" t="s">
        <v>171</v>
      </c>
      <c r="C64" s="172" t="s">
        <v>172</v>
      </c>
      <c r="D64" s="173" t="s">
        <v>88</v>
      </c>
      <c r="E64" s="174">
        <v>24.5</v>
      </c>
      <c r="F64" s="174">
        <v>0</v>
      </c>
      <c r="G64" s="175">
        <f>E64*F64</f>
        <v>0</v>
      </c>
      <c r="O64" s="169">
        <v>2</v>
      </c>
      <c r="AA64" s="145">
        <v>1</v>
      </c>
      <c r="AB64" s="145">
        <v>7</v>
      </c>
      <c r="AC64" s="145">
        <v>7</v>
      </c>
      <c r="AZ64" s="145">
        <v>2</v>
      </c>
      <c r="BA64" s="145">
        <f>IF(AZ64=1,G64,0)</f>
        <v>0</v>
      </c>
      <c r="BB64" s="145">
        <f>IF(AZ64=2,G64,0)</f>
        <v>0</v>
      </c>
      <c r="BC64" s="145">
        <f>IF(AZ64=3,G64,0)</f>
        <v>0</v>
      </c>
      <c r="BD64" s="145">
        <f>IF(AZ64=4,G64,0)</f>
        <v>0</v>
      </c>
      <c r="BE64" s="145">
        <f>IF(AZ64=5,G64,0)</f>
        <v>0</v>
      </c>
      <c r="CA64" s="176">
        <v>1</v>
      </c>
      <c r="CB64" s="176">
        <v>7</v>
      </c>
      <c r="CZ64" s="145">
        <v>0</v>
      </c>
    </row>
    <row r="65" spans="1:15" ht="12.75">
      <c r="A65" s="177"/>
      <c r="B65" s="178"/>
      <c r="C65" s="255" t="s">
        <v>173</v>
      </c>
      <c r="D65" s="256"/>
      <c r="E65" s="256"/>
      <c r="F65" s="256"/>
      <c r="G65" s="257"/>
      <c r="L65" s="179" t="s">
        <v>173</v>
      </c>
      <c r="O65" s="169">
        <v>3</v>
      </c>
    </row>
    <row r="66" spans="1:15" ht="12.75">
      <c r="A66" s="177"/>
      <c r="B66" s="178"/>
      <c r="C66" s="255"/>
      <c r="D66" s="256"/>
      <c r="E66" s="256"/>
      <c r="F66" s="256"/>
      <c r="G66" s="257"/>
      <c r="L66" s="179"/>
      <c r="O66" s="169">
        <v>3</v>
      </c>
    </row>
    <row r="67" spans="1:104" ht="22.5">
      <c r="A67" s="170">
        <v>30</v>
      </c>
      <c r="B67" s="171" t="s">
        <v>174</v>
      </c>
      <c r="C67" s="216" t="s">
        <v>175</v>
      </c>
      <c r="D67" s="173" t="s">
        <v>88</v>
      </c>
      <c r="E67" s="174">
        <v>3.2</v>
      </c>
      <c r="F67" s="174">
        <v>0</v>
      </c>
      <c r="G67" s="218">
        <f>E67*F67</f>
        <v>0</v>
      </c>
      <c r="O67" s="169">
        <v>2</v>
      </c>
      <c r="AA67" s="145">
        <v>1</v>
      </c>
      <c r="AB67" s="145">
        <v>7</v>
      </c>
      <c r="AC67" s="145">
        <v>7</v>
      </c>
      <c r="AZ67" s="145">
        <v>2</v>
      </c>
      <c r="BA67" s="145">
        <f>IF(AZ67=1,G67,0)</f>
        <v>0</v>
      </c>
      <c r="BB67" s="145">
        <f>IF(AZ67=2,G67,0)</f>
        <v>0</v>
      </c>
      <c r="BC67" s="145">
        <f>IF(AZ67=3,G67,0)</f>
        <v>0</v>
      </c>
      <c r="BD67" s="145">
        <f>IF(AZ67=4,G67,0)</f>
        <v>0</v>
      </c>
      <c r="BE67" s="145">
        <f>IF(AZ67=5,G67,0)</f>
        <v>0</v>
      </c>
      <c r="CA67" s="176">
        <v>1</v>
      </c>
      <c r="CB67" s="176">
        <v>7</v>
      </c>
      <c r="CZ67" s="145">
        <v>0</v>
      </c>
    </row>
    <row r="68" spans="1:15" ht="12.75">
      <c r="A68" s="177"/>
      <c r="B68" s="178"/>
      <c r="C68" s="214" t="s">
        <v>176</v>
      </c>
      <c r="D68" s="217"/>
      <c r="E68" s="217"/>
      <c r="F68" s="217"/>
      <c r="G68" s="215"/>
      <c r="L68" s="179" t="s">
        <v>176</v>
      </c>
      <c r="O68" s="169">
        <v>3</v>
      </c>
    </row>
    <row r="69" spans="1:104" ht="12.75">
      <c r="A69" s="170">
        <v>31</v>
      </c>
      <c r="B69" s="171" t="s">
        <v>177</v>
      </c>
      <c r="C69" s="216" t="s">
        <v>178</v>
      </c>
      <c r="D69" s="173" t="s">
        <v>88</v>
      </c>
      <c r="E69" s="174">
        <v>27.6</v>
      </c>
      <c r="F69" s="174">
        <v>0</v>
      </c>
      <c r="G69" s="218">
        <f>E69*F69</f>
        <v>0</v>
      </c>
      <c r="O69" s="169">
        <v>2</v>
      </c>
      <c r="AA69" s="145">
        <v>1</v>
      </c>
      <c r="AB69" s="145">
        <v>7</v>
      </c>
      <c r="AC69" s="145">
        <v>7</v>
      </c>
      <c r="AZ69" s="145">
        <v>2</v>
      </c>
      <c r="BA69" s="145">
        <f>IF(AZ69=1,G69,0)</f>
        <v>0</v>
      </c>
      <c r="BB69" s="145">
        <f>IF(AZ69=2,G69,0)</f>
        <v>0</v>
      </c>
      <c r="BC69" s="145">
        <f>IF(AZ69=3,G69,0)</f>
        <v>0</v>
      </c>
      <c r="BD69" s="145">
        <f>IF(AZ69=4,G69,0)</f>
        <v>0</v>
      </c>
      <c r="BE69" s="145">
        <f>IF(AZ69=5,G69,0)</f>
        <v>0</v>
      </c>
      <c r="CA69" s="176">
        <v>1</v>
      </c>
      <c r="CB69" s="176">
        <v>7</v>
      </c>
      <c r="CZ69" s="145">
        <v>0</v>
      </c>
    </row>
    <row r="70" spans="1:15" ht="33.75">
      <c r="A70" s="177"/>
      <c r="B70" s="178"/>
      <c r="C70" s="214" t="s">
        <v>179</v>
      </c>
      <c r="D70" s="217"/>
      <c r="E70" s="217"/>
      <c r="F70" s="217"/>
      <c r="G70" s="215"/>
      <c r="L70" s="179" t="s">
        <v>179</v>
      </c>
      <c r="O70" s="169">
        <v>3</v>
      </c>
    </row>
    <row r="71" spans="1:104" ht="12.75">
      <c r="A71" s="170">
        <v>32</v>
      </c>
      <c r="B71" s="171" t="s">
        <v>180</v>
      </c>
      <c r="C71" s="216" t="s">
        <v>181</v>
      </c>
      <c r="D71" s="173" t="s">
        <v>88</v>
      </c>
      <c r="E71" s="174">
        <v>670.9</v>
      </c>
      <c r="F71" s="174">
        <v>0</v>
      </c>
      <c r="G71" s="218">
        <f>E71*F71</f>
        <v>0</v>
      </c>
      <c r="O71" s="169">
        <v>2</v>
      </c>
      <c r="AA71" s="145">
        <v>1</v>
      </c>
      <c r="AB71" s="145">
        <v>7</v>
      </c>
      <c r="AC71" s="145">
        <v>7</v>
      </c>
      <c r="AZ71" s="145">
        <v>2</v>
      </c>
      <c r="BA71" s="145">
        <f>IF(AZ71=1,G71,0)</f>
        <v>0</v>
      </c>
      <c r="BB71" s="145">
        <f>IF(AZ71=2,G71,0)</f>
        <v>0</v>
      </c>
      <c r="BC71" s="145">
        <f>IF(AZ71=3,G71,0)</f>
        <v>0</v>
      </c>
      <c r="BD71" s="145">
        <f>IF(AZ71=4,G71,0)</f>
        <v>0</v>
      </c>
      <c r="BE71" s="145">
        <f>IF(AZ71=5,G71,0)</f>
        <v>0</v>
      </c>
      <c r="CA71" s="176">
        <v>1</v>
      </c>
      <c r="CB71" s="176">
        <v>7</v>
      </c>
      <c r="CZ71" s="145">
        <v>0</v>
      </c>
    </row>
    <row r="72" spans="1:15" ht="12.75">
      <c r="A72" s="177"/>
      <c r="B72" s="178"/>
      <c r="C72" s="214" t="s">
        <v>182</v>
      </c>
      <c r="D72" s="217"/>
      <c r="E72" s="217"/>
      <c r="F72" s="217"/>
      <c r="G72" s="215"/>
      <c r="L72" s="179" t="s">
        <v>182</v>
      </c>
      <c r="O72" s="169">
        <v>3</v>
      </c>
    </row>
    <row r="73" spans="1:104" ht="12.75">
      <c r="A73" s="170">
        <v>33</v>
      </c>
      <c r="B73" s="171" t="s">
        <v>183</v>
      </c>
      <c r="C73" s="216" t="s">
        <v>184</v>
      </c>
      <c r="D73" s="173" t="s">
        <v>88</v>
      </c>
      <c r="E73" s="174">
        <v>693.4</v>
      </c>
      <c r="F73" s="174">
        <v>0</v>
      </c>
      <c r="G73" s="218">
        <f>E73*F73</f>
        <v>0</v>
      </c>
      <c r="O73" s="169">
        <v>2</v>
      </c>
      <c r="AA73" s="145">
        <v>1</v>
      </c>
      <c r="AB73" s="145">
        <v>7</v>
      </c>
      <c r="AC73" s="145">
        <v>7</v>
      </c>
      <c r="AZ73" s="145">
        <v>2</v>
      </c>
      <c r="BA73" s="145">
        <f>IF(AZ73=1,G73,0)</f>
        <v>0</v>
      </c>
      <c r="BB73" s="145">
        <f>IF(AZ73=2,G73,0)</f>
        <v>0</v>
      </c>
      <c r="BC73" s="145">
        <f>IF(AZ73=3,G73,0)</f>
        <v>0</v>
      </c>
      <c r="BD73" s="145">
        <f>IF(AZ73=4,G73,0)</f>
        <v>0</v>
      </c>
      <c r="BE73" s="145">
        <f>IF(AZ73=5,G73,0)</f>
        <v>0</v>
      </c>
      <c r="CA73" s="176">
        <v>1</v>
      </c>
      <c r="CB73" s="176">
        <v>7</v>
      </c>
      <c r="CZ73" s="145">
        <v>0</v>
      </c>
    </row>
    <row r="74" spans="1:15" ht="12.75">
      <c r="A74" s="177"/>
      <c r="B74" s="178"/>
      <c r="C74" s="214" t="s">
        <v>185</v>
      </c>
      <c r="D74" s="217"/>
      <c r="E74" s="217"/>
      <c r="F74" s="217"/>
      <c r="G74" s="215"/>
      <c r="L74" s="179" t="s">
        <v>185</v>
      </c>
      <c r="O74" s="169">
        <v>3</v>
      </c>
    </row>
    <row r="75" spans="1:104" ht="12.75">
      <c r="A75" s="170">
        <v>34</v>
      </c>
      <c r="B75" s="171" t="s">
        <v>186</v>
      </c>
      <c r="C75" s="172" t="s">
        <v>187</v>
      </c>
      <c r="D75" s="173" t="s">
        <v>88</v>
      </c>
      <c r="E75" s="174">
        <v>693.4</v>
      </c>
      <c r="F75" s="174">
        <v>0</v>
      </c>
      <c r="G75" s="175">
        <f>E75*F75</f>
        <v>0</v>
      </c>
      <c r="O75" s="169">
        <v>2</v>
      </c>
      <c r="AA75" s="145">
        <v>1</v>
      </c>
      <c r="AB75" s="145">
        <v>7</v>
      </c>
      <c r="AC75" s="145">
        <v>7</v>
      </c>
      <c r="AZ75" s="145">
        <v>2</v>
      </c>
      <c r="BA75" s="145">
        <f>IF(AZ75=1,G75,0)</f>
        <v>0</v>
      </c>
      <c r="BB75" s="145">
        <f>IF(AZ75=2,G75,0)</f>
        <v>0</v>
      </c>
      <c r="BC75" s="145">
        <f>IF(AZ75=3,G75,0)</f>
        <v>0</v>
      </c>
      <c r="BD75" s="145">
        <f>IF(AZ75=4,G75,0)</f>
        <v>0</v>
      </c>
      <c r="BE75" s="145">
        <f>IF(AZ75=5,G75,0)</f>
        <v>0</v>
      </c>
      <c r="CA75" s="176">
        <v>1</v>
      </c>
      <c r="CB75" s="176">
        <v>7</v>
      </c>
      <c r="CZ75" s="145">
        <v>0</v>
      </c>
    </row>
    <row r="76" spans="1:104" ht="12.75">
      <c r="A76" s="170">
        <v>35</v>
      </c>
      <c r="B76" s="171" t="s">
        <v>188</v>
      </c>
      <c r="C76" s="216" t="s">
        <v>189</v>
      </c>
      <c r="D76" s="173" t="s">
        <v>88</v>
      </c>
      <c r="E76" s="174">
        <v>3.2</v>
      </c>
      <c r="F76" s="174">
        <v>0</v>
      </c>
      <c r="G76" s="218">
        <f>E76*F76</f>
        <v>0</v>
      </c>
      <c r="O76" s="169">
        <v>2</v>
      </c>
      <c r="AA76" s="145">
        <v>1</v>
      </c>
      <c r="AB76" s="145">
        <v>7</v>
      </c>
      <c r="AC76" s="145">
        <v>7</v>
      </c>
      <c r="AZ76" s="145">
        <v>2</v>
      </c>
      <c r="BA76" s="145">
        <f>IF(AZ76=1,G76,0)</f>
        <v>0</v>
      </c>
      <c r="BB76" s="145">
        <f>IF(AZ76=2,G76,0)</f>
        <v>0</v>
      </c>
      <c r="BC76" s="145">
        <f>IF(AZ76=3,G76,0)</f>
        <v>0</v>
      </c>
      <c r="BD76" s="145">
        <f>IF(AZ76=4,G76,0)</f>
        <v>0</v>
      </c>
      <c r="BE76" s="145">
        <f>IF(AZ76=5,G76,0)</f>
        <v>0</v>
      </c>
      <c r="CA76" s="176">
        <v>1</v>
      </c>
      <c r="CB76" s="176">
        <v>7</v>
      </c>
      <c r="CZ76" s="145">
        <v>0</v>
      </c>
    </row>
    <row r="77" spans="1:15" ht="12.75">
      <c r="A77" s="177"/>
      <c r="B77" s="178"/>
      <c r="C77" s="214" t="s">
        <v>190</v>
      </c>
      <c r="D77" s="217"/>
      <c r="E77" s="217"/>
      <c r="F77" s="217"/>
      <c r="G77" s="215"/>
      <c r="L77" s="179" t="s">
        <v>190</v>
      </c>
      <c r="O77" s="169">
        <v>3</v>
      </c>
    </row>
    <row r="78" spans="1:104" ht="12.75">
      <c r="A78" s="170">
        <v>36</v>
      </c>
      <c r="B78" s="171" t="s">
        <v>191</v>
      </c>
      <c r="C78" s="172" t="s">
        <v>192</v>
      </c>
      <c r="D78" s="173" t="s">
        <v>83</v>
      </c>
      <c r="E78" s="174">
        <v>9.5634</v>
      </c>
      <c r="F78" s="174">
        <v>0</v>
      </c>
      <c r="G78" s="175">
        <f>E78*F78</f>
        <v>0</v>
      </c>
      <c r="O78" s="169">
        <v>2</v>
      </c>
      <c r="AA78" s="145">
        <v>1</v>
      </c>
      <c r="AB78" s="145">
        <v>7</v>
      </c>
      <c r="AC78" s="145">
        <v>7</v>
      </c>
      <c r="AZ78" s="145">
        <v>2</v>
      </c>
      <c r="BA78" s="145">
        <f>IF(AZ78=1,G78,0)</f>
        <v>0</v>
      </c>
      <c r="BB78" s="145">
        <f>IF(AZ78=2,G78,0)</f>
        <v>0</v>
      </c>
      <c r="BC78" s="145">
        <f>IF(AZ78=3,G78,0)</f>
        <v>0</v>
      </c>
      <c r="BD78" s="145">
        <f>IF(AZ78=4,G78,0)</f>
        <v>0</v>
      </c>
      <c r="BE78" s="145">
        <f>IF(AZ78=5,G78,0)</f>
        <v>0</v>
      </c>
      <c r="CA78" s="176">
        <v>1</v>
      </c>
      <c r="CB78" s="176">
        <v>7</v>
      </c>
      <c r="CZ78" s="145">
        <v>0.02357</v>
      </c>
    </row>
    <row r="79" spans="1:104" ht="12.75">
      <c r="A79" s="170">
        <v>37</v>
      </c>
      <c r="B79" s="171" t="s">
        <v>193</v>
      </c>
      <c r="C79" s="172" t="s">
        <v>194</v>
      </c>
      <c r="D79" s="173" t="s">
        <v>107</v>
      </c>
      <c r="E79" s="174">
        <v>4110.8833</v>
      </c>
      <c r="F79" s="174">
        <v>0</v>
      </c>
      <c r="G79" s="175">
        <f aca="true" t="shared" si="6" ref="G79:G86">E79*F79</f>
        <v>0</v>
      </c>
      <c r="O79" s="169">
        <v>2</v>
      </c>
      <c r="AA79" s="145">
        <v>3</v>
      </c>
      <c r="AB79" s="145">
        <v>7</v>
      </c>
      <c r="AC79" s="145">
        <v>60510055</v>
      </c>
      <c r="AZ79" s="145">
        <v>2</v>
      </c>
      <c r="BA79" s="145">
        <f aca="true" t="shared" si="7" ref="BA79:BA86">IF(AZ79=1,G79,0)</f>
        <v>0</v>
      </c>
      <c r="BB79" s="145">
        <f aca="true" t="shared" si="8" ref="BB79:BB86">IF(AZ79=2,G79,0)</f>
        <v>0</v>
      </c>
      <c r="BC79" s="145">
        <f aca="true" t="shared" si="9" ref="BC79:BC86">IF(AZ79=3,G79,0)</f>
        <v>0</v>
      </c>
      <c r="BD79" s="145">
        <f aca="true" t="shared" si="10" ref="BD79:BD86">IF(AZ79=4,G79,0)</f>
        <v>0</v>
      </c>
      <c r="BE79" s="145">
        <f aca="true" t="shared" si="11" ref="BE79:BE86">IF(AZ79=5,G79,0)</f>
        <v>0</v>
      </c>
      <c r="CA79" s="176">
        <v>3</v>
      </c>
      <c r="CB79" s="176">
        <v>7</v>
      </c>
      <c r="CZ79" s="145">
        <v>0.00132</v>
      </c>
    </row>
    <row r="80" spans="1:104" ht="12.75">
      <c r="A80" s="170">
        <v>38</v>
      </c>
      <c r="B80" s="171" t="s">
        <v>195</v>
      </c>
      <c r="C80" s="172" t="s">
        <v>196</v>
      </c>
      <c r="D80" s="173" t="s">
        <v>61</v>
      </c>
      <c r="E80" s="174"/>
      <c r="F80" s="174">
        <v>0</v>
      </c>
      <c r="G80" s="175">
        <f t="shared" si="6"/>
        <v>0</v>
      </c>
      <c r="O80" s="169">
        <v>2</v>
      </c>
      <c r="AA80" s="145">
        <v>7</v>
      </c>
      <c r="AB80" s="145">
        <v>1002</v>
      </c>
      <c r="AC80" s="145">
        <v>5</v>
      </c>
      <c r="AZ80" s="145">
        <v>2</v>
      </c>
      <c r="BA80" s="145">
        <f t="shared" si="7"/>
        <v>0</v>
      </c>
      <c r="BB80" s="145">
        <f t="shared" si="8"/>
        <v>0</v>
      </c>
      <c r="BC80" s="145">
        <f t="shared" si="9"/>
        <v>0</v>
      </c>
      <c r="BD80" s="145">
        <f t="shared" si="10"/>
        <v>0</v>
      </c>
      <c r="BE80" s="145">
        <f t="shared" si="11"/>
        <v>0</v>
      </c>
      <c r="CA80" s="176">
        <v>7</v>
      </c>
      <c r="CB80" s="176">
        <v>1002</v>
      </c>
      <c r="CZ80" s="145">
        <v>0</v>
      </c>
    </row>
    <row r="81" spans="1:104" ht="12.75">
      <c r="A81" s="170">
        <v>39</v>
      </c>
      <c r="B81" s="171" t="s">
        <v>135</v>
      </c>
      <c r="C81" s="172" t="s">
        <v>136</v>
      </c>
      <c r="D81" s="173" t="s">
        <v>137</v>
      </c>
      <c r="E81" s="174">
        <v>3.9354</v>
      </c>
      <c r="F81" s="174">
        <v>0</v>
      </c>
      <c r="G81" s="175">
        <f t="shared" si="6"/>
        <v>0</v>
      </c>
      <c r="O81" s="169">
        <v>2</v>
      </c>
      <c r="AA81" s="145">
        <v>8</v>
      </c>
      <c r="AB81" s="145">
        <v>0</v>
      </c>
      <c r="AC81" s="145">
        <v>3</v>
      </c>
      <c r="AZ81" s="145">
        <v>2</v>
      </c>
      <c r="BA81" s="145">
        <f t="shared" si="7"/>
        <v>0</v>
      </c>
      <c r="BB81" s="145">
        <f t="shared" si="8"/>
        <v>0</v>
      </c>
      <c r="BC81" s="145">
        <f t="shared" si="9"/>
        <v>0</v>
      </c>
      <c r="BD81" s="145">
        <f t="shared" si="10"/>
        <v>0</v>
      </c>
      <c r="BE81" s="145">
        <f t="shared" si="11"/>
        <v>0</v>
      </c>
      <c r="CA81" s="176">
        <v>8</v>
      </c>
      <c r="CB81" s="176">
        <v>0</v>
      </c>
      <c r="CZ81" s="145">
        <v>0</v>
      </c>
    </row>
    <row r="82" spans="1:104" ht="12.75">
      <c r="A82" s="170">
        <v>40</v>
      </c>
      <c r="B82" s="171" t="s">
        <v>138</v>
      </c>
      <c r="C82" s="172" t="s">
        <v>139</v>
      </c>
      <c r="D82" s="173" t="s">
        <v>137</v>
      </c>
      <c r="E82" s="174">
        <v>3.9354</v>
      </c>
      <c r="F82" s="174">
        <v>0</v>
      </c>
      <c r="G82" s="175">
        <f t="shared" si="6"/>
        <v>0</v>
      </c>
      <c r="O82" s="169">
        <v>2</v>
      </c>
      <c r="AA82" s="145">
        <v>8</v>
      </c>
      <c r="AB82" s="145">
        <v>0</v>
      </c>
      <c r="AC82" s="145">
        <v>3</v>
      </c>
      <c r="AZ82" s="145">
        <v>2</v>
      </c>
      <c r="BA82" s="145">
        <f t="shared" si="7"/>
        <v>0</v>
      </c>
      <c r="BB82" s="145">
        <f t="shared" si="8"/>
        <v>0</v>
      </c>
      <c r="BC82" s="145">
        <f t="shared" si="9"/>
        <v>0</v>
      </c>
      <c r="BD82" s="145">
        <f t="shared" si="10"/>
        <v>0</v>
      </c>
      <c r="BE82" s="145">
        <f t="shared" si="11"/>
        <v>0</v>
      </c>
      <c r="CA82" s="176">
        <v>8</v>
      </c>
      <c r="CB82" s="176">
        <v>0</v>
      </c>
      <c r="CZ82" s="145">
        <v>0</v>
      </c>
    </row>
    <row r="83" spans="1:104" ht="12.75">
      <c r="A83" s="170">
        <v>41</v>
      </c>
      <c r="B83" s="171" t="s">
        <v>140</v>
      </c>
      <c r="C83" s="172" t="s">
        <v>141</v>
      </c>
      <c r="D83" s="173" t="s">
        <v>137</v>
      </c>
      <c r="E83" s="174">
        <v>3.9354</v>
      </c>
      <c r="F83" s="174">
        <v>0</v>
      </c>
      <c r="G83" s="175">
        <f t="shared" si="6"/>
        <v>0</v>
      </c>
      <c r="O83" s="169">
        <v>2</v>
      </c>
      <c r="AA83" s="145">
        <v>8</v>
      </c>
      <c r="AB83" s="145">
        <v>0</v>
      </c>
      <c r="AC83" s="145">
        <v>3</v>
      </c>
      <c r="AZ83" s="145">
        <v>2</v>
      </c>
      <c r="BA83" s="145">
        <f t="shared" si="7"/>
        <v>0</v>
      </c>
      <c r="BB83" s="145">
        <f t="shared" si="8"/>
        <v>0</v>
      </c>
      <c r="BC83" s="145">
        <f t="shared" si="9"/>
        <v>0</v>
      </c>
      <c r="BD83" s="145">
        <f t="shared" si="10"/>
        <v>0</v>
      </c>
      <c r="BE83" s="145">
        <f t="shared" si="11"/>
        <v>0</v>
      </c>
      <c r="CA83" s="176">
        <v>8</v>
      </c>
      <c r="CB83" s="176">
        <v>0</v>
      </c>
      <c r="CZ83" s="145">
        <v>0</v>
      </c>
    </row>
    <row r="84" spans="1:104" ht="12.75">
      <c r="A84" s="170">
        <v>42</v>
      </c>
      <c r="B84" s="171" t="s">
        <v>142</v>
      </c>
      <c r="C84" s="172" t="s">
        <v>143</v>
      </c>
      <c r="D84" s="173" t="s">
        <v>137</v>
      </c>
      <c r="E84" s="174">
        <v>7.8708</v>
      </c>
      <c r="F84" s="174">
        <v>0</v>
      </c>
      <c r="G84" s="175">
        <f t="shared" si="6"/>
        <v>0</v>
      </c>
      <c r="O84" s="169">
        <v>2</v>
      </c>
      <c r="AA84" s="145">
        <v>8</v>
      </c>
      <c r="AB84" s="145">
        <v>0</v>
      </c>
      <c r="AC84" s="145">
        <v>3</v>
      </c>
      <c r="AZ84" s="145">
        <v>2</v>
      </c>
      <c r="BA84" s="145">
        <f t="shared" si="7"/>
        <v>0</v>
      </c>
      <c r="BB84" s="145">
        <f t="shared" si="8"/>
        <v>0</v>
      </c>
      <c r="BC84" s="145">
        <f t="shared" si="9"/>
        <v>0</v>
      </c>
      <c r="BD84" s="145">
        <f t="shared" si="10"/>
        <v>0</v>
      </c>
      <c r="BE84" s="145">
        <f t="shared" si="11"/>
        <v>0</v>
      </c>
      <c r="CA84" s="176">
        <v>8</v>
      </c>
      <c r="CB84" s="176">
        <v>0</v>
      </c>
      <c r="CZ84" s="145">
        <v>0</v>
      </c>
    </row>
    <row r="85" spans="1:104" ht="12.75">
      <c r="A85" s="170">
        <v>43</v>
      </c>
      <c r="B85" s="171" t="s">
        <v>148</v>
      </c>
      <c r="C85" s="172" t="s">
        <v>149</v>
      </c>
      <c r="D85" s="173" t="s">
        <v>137</v>
      </c>
      <c r="E85" s="174">
        <v>3.9354</v>
      </c>
      <c r="F85" s="174">
        <v>0</v>
      </c>
      <c r="G85" s="175">
        <f t="shared" si="6"/>
        <v>0</v>
      </c>
      <c r="O85" s="169">
        <v>2</v>
      </c>
      <c r="AA85" s="145">
        <v>8</v>
      </c>
      <c r="AB85" s="145">
        <v>0</v>
      </c>
      <c r="AC85" s="145">
        <v>3</v>
      </c>
      <c r="AZ85" s="145">
        <v>2</v>
      </c>
      <c r="BA85" s="145">
        <f t="shared" si="7"/>
        <v>0</v>
      </c>
      <c r="BB85" s="145">
        <f t="shared" si="8"/>
        <v>0</v>
      </c>
      <c r="BC85" s="145">
        <f t="shared" si="9"/>
        <v>0</v>
      </c>
      <c r="BD85" s="145">
        <f t="shared" si="10"/>
        <v>0</v>
      </c>
      <c r="BE85" s="145">
        <f t="shared" si="11"/>
        <v>0</v>
      </c>
      <c r="CA85" s="176">
        <v>8</v>
      </c>
      <c r="CB85" s="176">
        <v>0</v>
      </c>
      <c r="CZ85" s="145">
        <v>0</v>
      </c>
    </row>
    <row r="86" spans="1:104" ht="12.75">
      <c r="A86" s="170">
        <v>44</v>
      </c>
      <c r="B86" s="171" t="s">
        <v>197</v>
      </c>
      <c r="C86" s="172" t="s">
        <v>198</v>
      </c>
      <c r="D86" s="173" t="s">
        <v>83</v>
      </c>
      <c r="E86" s="174">
        <v>3.9354</v>
      </c>
      <c r="F86" s="174">
        <v>0</v>
      </c>
      <c r="G86" s="175">
        <f t="shared" si="6"/>
        <v>0</v>
      </c>
      <c r="O86" s="169">
        <v>2</v>
      </c>
      <c r="AA86" s="145">
        <v>8</v>
      </c>
      <c r="AB86" s="145">
        <v>0</v>
      </c>
      <c r="AC86" s="145">
        <v>3</v>
      </c>
      <c r="AZ86" s="145">
        <v>2</v>
      </c>
      <c r="BA86" s="145">
        <f t="shared" si="7"/>
        <v>0</v>
      </c>
      <c r="BB86" s="145">
        <f t="shared" si="8"/>
        <v>0</v>
      </c>
      <c r="BC86" s="145">
        <f t="shared" si="9"/>
        <v>0</v>
      </c>
      <c r="BD86" s="145">
        <f t="shared" si="10"/>
        <v>0</v>
      </c>
      <c r="BE86" s="145">
        <f t="shared" si="11"/>
        <v>0</v>
      </c>
      <c r="CA86" s="176">
        <v>8</v>
      </c>
      <c r="CB86" s="176">
        <v>0</v>
      </c>
      <c r="CZ86" s="145">
        <v>0</v>
      </c>
    </row>
    <row r="87" spans="1:57" ht="12.75">
      <c r="A87" s="180"/>
      <c r="B87" s="181" t="s">
        <v>73</v>
      </c>
      <c r="C87" s="182" t="str">
        <f>CONCATENATE(B61," ",C61)</f>
        <v>762 Konstrukce tesařské</v>
      </c>
      <c r="D87" s="183"/>
      <c r="E87" s="184"/>
      <c r="F87" s="185"/>
      <c r="G87" s="186">
        <f>SUM(G61:G86)</f>
        <v>0</v>
      </c>
      <c r="O87" s="169">
        <v>4</v>
      </c>
      <c r="BA87" s="187">
        <f>SUM(BA61:BA86)</f>
        <v>0</v>
      </c>
      <c r="BB87" s="187">
        <f>SUM(BB61:BB86)</f>
        <v>0</v>
      </c>
      <c r="BC87" s="187">
        <f>SUM(BC61:BC86)</f>
        <v>0</v>
      </c>
      <c r="BD87" s="187">
        <f>SUM(BD61:BD86)</f>
        <v>0</v>
      </c>
      <c r="BE87" s="187">
        <f>SUM(BE61:BE86)</f>
        <v>0</v>
      </c>
    </row>
    <row r="88" spans="1:15" ht="12.75">
      <c r="A88" s="162" t="s">
        <v>72</v>
      </c>
      <c r="B88" s="163" t="s">
        <v>199</v>
      </c>
      <c r="C88" s="164" t="s">
        <v>200</v>
      </c>
      <c r="D88" s="165"/>
      <c r="E88" s="166"/>
      <c r="F88" s="166"/>
      <c r="G88" s="167"/>
      <c r="H88" s="168"/>
      <c r="I88" s="168"/>
      <c r="O88" s="169">
        <v>1</v>
      </c>
    </row>
    <row r="89" spans="1:104" ht="12.75">
      <c r="A89" s="170">
        <v>45</v>
      </c>
      <c r="B89" s="171" t="s">
        <v>201</v>
      </c>
      <c r="C89" s="172" t="s">
        <v>202</v>
      </c>
      <c r="D89" s="173" t="s">
        <v>137</v>
      </c>
      <c r="E89" s="174">
        <v>3.9354</v>
      </c>
      <c r="F89" s="174">
        <v>0</v>
      </c>
      <c r="G89" s="175">
        <f>E89*F89</f>
        <v>0</v>
      </c>
      <c r="O89" s="169">
        <v>2</v>
      </c>
      <c r="AA89" s="145">
        <v>8</v>
      </c>
      <c r="AB89" s="145">
        <v>0</v>
      </c>
      <c r="AC89" s="145">
        <v>3</v>
      </c>
      <c r="AZ89" s="145">
        <v>1</v>
      </c>
      <c r="BA89" s="145">
        <f>IF(AZ89=1,G89,0)</f>
        <v>0</v>
      </c>
      <c r="BB89" s="145">
        <f>IF(AZ89=2,G89,0)</f>
        <v>0</v>
      </c>
      <c r="BC89" s="145">
        <f>IF(AZ89=3,G89,0)</f>
        <v>0</v>
      </c>
      <c r="BD89" s="145">
        <f>IF(AZ89=4,G89,0)</f>
        <v>0</v>
      </c>
      <c r="BE89" s="145">
        <f>IF(AZ89=5,G89,0)</f>
        <v>0</v>
      </c>
      <c r="CA89" s="176">
        <v>8</v>
      </c>
      <c r="CB89" s="176">
        <v>0</v>
      </c>
      <c r="CZ89" s="145">
        <v>0</v>
      </c>
    </row>
    <row r="90" spans="1:57" ht="12.75">
      <c r="A90" s="180"/>
      <c r="B90" s="181" t="s">
        <v>73</v>
      </c>
      <c r="C90" s="182" t="str">
        <f>CONCATENATE(B88," ",C88)</f>
        <v>D96 Přesuny suti a vybouraných hmot</v>
      </c>
      <c r="D90" s="183"/>
      <c r="E90" s="184"/>
      <c r="F90" s="185"/>
      <c r="G90" s="186">
        <f>SUM(G88:G89)</f>
        <v>0</v>
      </c>
      <c r="O90" s="169">
        <v>4</v>
      </c>
      <c r="BA90" s="187">
        <f>SUM(BA88:BA89)</f>
        <v>0</v>
      </c>
      <c r="BB90" s="187">
        <f>SUM(BB88:BB89)</f>
        <v>0</v>
      </c>
      <c r="BC90" s="187">
        <f>SUM(BC88:BC89)</f>
        <v>0</v>
      </c>
      <c r="BD90" s="187">
        <f>SUM(BD88:BD89)</f>
        <v>0</v>
      </c>
      <c r="BE90" s="187">
        <f>SUM(BE88:BE89)</f>
        <v>0</v>
      </c>
    </row>
    <row r="91" spans="1:15" ht="12.75">
      <c r="A91" s="162" t="s">
        <v>72</v>
      </c>
      <c r="B91" s="163" t="s">
        <v>203</v>
      </c>
      <c r="C91" s="164" t="s">
        <v>204</v>
      </c>
      <c r="D91" s="165"/>
      <c r="E91" s="166"/>
      <c r="F91" s="166"/>
      <c r="G91" s="167"/>
      <c r="H91" s="168"/>
      <c r="I91" s="168"/>
      <c r="O91" s="169">
        <v>1</v>
      </c>
    </row>
    <row r="92" spans="1:104" ht="22.5">
      <c r="A92" s="170">
        <v>46</v>
      </c>
      <c r="B92" s="171" t="s">
        <v>205</v>
      </c>
      <c r="C92" s="172" t="s">
        <v>206</v>
      </c>
      <c r="D92" s="173" t="s">
        <v>88</v>
      </c>
      <c r="E92" s="174">
        <v>110.1896</v>
      </c>
      <c r="F92" s="174">
        <v>0</v>
      </c>
      <c r="G92" s="175">
        <f>E92*F92</f>
        <v>0</v>
      </c>
      <c r="O92" s="169">
        <v>2</v>
      </c>
      <c r="AA92" s="145">
        <v>1</v>
      </c>
      <c r="AB92" s="145">
        <v>7</v>
      </c>
      <c r="AC92" s="145">
        <v>7</v>
      </c>
      <c r="AZ92" s="145">
        <v>2</v>
      </c>
      <c r="BA92" s="145">
        <f>IF(AZ92=1,G92,0)</f>
        <v>0</v>
      </c>
      <c r="BB92" s="145">
        <f>IF(AZ92=2,G92,0)</f>
        <v>0</v>
      </c>
      <c r="BC92" s="145">
        <f>IF(AZ92=3,G92,0)</f>
        <v>0</v>
      </c>
      <c r="BD92" s="145">
        <f>IF(AZ92=4,G92,0)</f>
        <v>0</v>
      </c>
      <c r="BE92" s="145">
        <f>IF(AZ92=5,G92,0)</f>
        <v>0</v>
      </c>
      <c r="CA92" s="176">
        <v>1</v>
      </c>
      <c r="CB92" s="176">
        <v>7</v>
      </c>
      <c r="CZ92" s="145">
        <v>0</v>
      </c>
    </row>
    <row r="93" spans="1:104" ht="12.75">
      <c r="A93" s="170">
        <v>47</v>
      </c>
      <c r="B93" s="171" t="s">
        <v>207</v>
      </c>
      <c r="C93" s="216" t="s">
        <v>208</v>
      </c>
      <c r="D93" s="173" t="s">
        <v>88</v>
      </c>
      <c r="E93" s="174">
        <v>10</v>
      </c>
      <c r="F93" s="174">
        <v>0</v>
      </c>
      <c r="G93" s="218">
        <f>E93*F93</f>
        <v>0</v>
      </c>
      <c r="O93" s="169">
        <v>2</v>
      </c>
      <c r="AA93" s="145">
        <v>1</v>
      </c>
      <c r="AB93" s="145">
        <v>7</v>
      </c>
      <c r="AC93" s="145">
        <v>7</v>
      </c>
      <c r="AZ93" s="145">
        <v>2</v>
      </c>
      <c r="BA93" s="145">
        <f>IF(AZ93=1,G93,0)</f>
        <v>0</v>
      </c>
      <c r="BB93" s="145">
        <f>IF(AZ93=2,G93,0)</f>
        <v>0</v>
      </c>
      <c r="BC93" s="145">
        <f>IF(AZ93=3,G93,0)</f>
        <v>0</v>
      </c>
      <c r="BD93" s="145">
        <f>IF(AZ93=4,G93,0)</f>
        <v>0</v>
      </c>
      <c r="BE93" s="145">
        <f>IF(AZ93=5,G93,0)</f>
        <v>0</v>
      </c>
      <c r="CA93" s="176">
        <v>1</v>
      </c>
      <c r="CB93" s="176">
        <v>7</v>
      </c>
      <c r="CZ93" s="145">
        <v>0</v>
      </c>
    </row>
    <row r="94" spans="1:15" ht="12.75">
      <c r="A94" s="177"/>
      <c r="B94" s="178"/>
      <c r="C94" s="214" t="s">
        <v>209</v>
      </c>
      <c r="D94" s="217"/>
      <c r="E94" s="217"/>
      <c r="F94" s="217"/>
      <c r="G94" s="215"/>
      <c r="L94" s="179" t="s">
        <v>209</v>
      </c>
      <c r="O94" s="169">
        <v>3</v>
      </c>
    </row>
    <row r="95" spans="1:104" ht="12.75">
      <c r="A95" s="170">
        <v>48</v>
      </c>
      <c r="B95" s="171" t="s">
        <v>210</v>
      </c>
      <c r="C95" s="172" t="s">
        <v>211</v>
      </c>
      <c r="D95" s="173" t="s">
        <v>88</v>
      </c>
      <c r="E95" s="174">
        <v>36.8856</v>
      </c>
      <c r="F95" s="174">
        <v>0</v>
      </c>
      <c r="G95" s="175">
        <f>E95*F95</f>
        <v>0</v>
      </c>
      <c r="O95" s="169">
        <v>2</v>
      </c>
      <c r="AA95" s="145">
        <v>1</v>
      </c>
      <c r="AB95" s="145">
        <v>7</v>
      </c>
      <c r="AC95" s="145">
        <v>7</v>
      </c>
      <c r="AZ95" s="145">
        <v>2</v>
      </c>
      <c r="BA95" s="145">
        <f>IF(AZ95=1,G95,0)</f>
        <v>0</v>
      </c>
      <c r="BB95" s="145">
        <f>IF(AZ95=2,G95,0)</f>
        <v>0</v>
      </c>
      <c r="BC95" s="145">
        <f>IF(AZ95=3,G95,0)</f>
        <v>0</v>
      </c>
      <c r="BD95" s="145">
        <f>IF(AZ95=4,G95,0)</f>
        <v>0</v>
      </c>
      <c r="BE95" s="145">
        <f>IF(AZ95=5,G95,0)</f>
        <v>0</v>
      </c>
      <c r="CA95" s="176">
        <v>1</v>
      </c>
      <c r="CB95" s="176">
        <v>7</v>
      </c>
      <c r="CZ95" s="145">
        <v>0</v>
      </c>
    </row>
    <row r="96" spans="1:104" ht="22.5">
      <c r="A96" s="170">
        <v>49</v>
      </c>
      <c r="B96" s="171" t="s">
        <v>212</v>
      </c>
      <c r="C96" s="172" t="s">
        <v>213</v>
      </c>
      <c r="D96" s="173" t="s">
        <v>107</v>
      </c>
      <c r="E96" s="174">
        <v>90.58</v>
      </c>
      <c r="F96" s="174">
        <v>0</v>
      </c>
      <c r="G96" s="175">
        <f>E96*F96</f>
        <v>0</v>
      </c>
      <c r="O96" s="169">
        <v>2</v>
      </c>
      <c r="AA96" s="145">
        <v>1</v>
      </c>
      <c r="AB96" s="145">
        <v>0</v>
      </c>
      <c r="AC96" s="145">
        <v>0</v>
      </c>
      <c r="AZ96" s="145">
        <v>2</v>
      </c>
      <c r="BA96" s="145">
        <f>IF(AZ96=1,G96,0)</f>
        <v>0</v>
      </c>
      <c r="BB96" s="145">
        <f>IF(AZ96=2,G96,0)</f>
        <v>0</v>
      </c>
      <c r="BC96" s="145">
        <f>IF(AZ96=3,G96,0)</f>
        <v>0</v>
      </c>
      <c r="BD96" s="145">
        <f>IF(AZ96=4,G96,0)</f>
        <v>0</v>
      </c>
      <c r="BE96" s="145">
        <f>IF(AZ96=5,G96,0)</f>
        <v>0</v>
      </c>
      <c r="CA96" s="176">
        <v>1</v>
      </c>
      <c r="CB96" s="176">
        <v>0</v>
      </c>
      <c r="CZ96" s="145">
        <v>0</v>
      </c>
    </row>
    <row r="97" spans="1:104" ht="12.75">
      <c r="A97" s="170">
        <v>50</v>
      </c>
      <c r="B97" s="171" t="s">
        <v>214</v>
      </c>
      <c r="C97" s="172" t="s">
        <v>215</v>
      </c>
      <c r="D97" s="173" t="s">
        <v>107</v>
      </c>
      <c r="E97" s="174">
        <v>90.58</v>
      </c>
      <c r="F97" s="174">
        <v>0</v>
      </c>
      <c r="G97" s="175">
        <f>E97*F97</f>
        <v>0</v>
      </c>
      <c r="O97" s="169">
        <v>2</v>
      </c>
      <c r="AA97" s="145">
        <v>1</v>
      </c>
      <c r="AB97" s="145">
        <v>7</v>
      </c>
      <c r="AC97" s="145">
        <v>7</v>
      </c>
      <c r="AZ97" s="145">
        <v>2</v>
      </c>
      <c r="BA97" s="145">
        <f>IF(AZ97=1,G97,0)</f>
        <v>0</v>
      </c>
      <c r="BB97" s="145">
        <f>IF(AZ97=2,G97,0)</f>
        <v>0</v>
      </c>
      <c r="BC97" s="145">
        <f>IF(AZ97=3,G97,0)</f>
        <v>0</v>
      </c>
      <c r="BD97" s="145">
        <f>IF(AZ97=4,G97,0)</f>
        <v>0</v>
      </c>
      <c r="BE97" s="145">
        <f>IF(AZ97=5,G97,0)</f>
        <v>0</v>
      </c>
      <c r="CA97" s="176">
        <v>1</v>
      </c>
      <c r="CB97" s="176">
        <v>7</v>
      </c>
      <c r="CZ97" s="145">
        <v>0</v>
      </c>
    </row>
    <row r="98" spans="1:104" ht="12.75">
      <c r="A98" s="170">
        <v>51</v>
      </c>
      <c r="B98" s="171" t="s">
        <v>216</v>
      </c>
      <c r="C98" s="172" t="s">
        <v>217</v>
      </c>
      <c r="D98" s="173" t="s">
        <v>107</v>
      </c>
      <c r="E98" s="174">
        <v>12</v>
      </c>
      <c r="F98" s="174">
        <v>0</v>
      </c>
      <c r="G98" s="218">
        <f>E98*F98</f>
        <v>0</v>
      </c>
      <c r="O98" s="169">
        <v>2</v>
      </c>
      <c r="AA98" s="145">
        <v>1</v>
      </c>
      <c r="AB98" s="145">
        <v>7</v>
      </c>
      <c r="AC98" s="145">
        <v>7</v>
      </c>
      <c r="AZ98" s="145">
        <v>2</v>
      </c>
      <c r="BA98" s="145">
        <f>IF(AZ98=1,G98,0)</f>
        <v>0</v>
      </c>
      <c r="BB98" s="145">
        <f>IF(AZ98=2,G98,0)</f>
        <v>0</v>
      </c>
      <c r="BC98" s="145">
        <f>IF(AZ98=3,G98,0)</f>
        <v>0</v>
      </c>
      <c r="BD98" s="145">
        <f>IF(AZ98=4,G98,0)</f>
        <v>0</v>
      </c>
      <c r="BE98" s="145">
        <f>IF(AZ98=5,G98,0)</f>
        <v>0</v>
      </c>
      <c r="CA98" s="176">
        <v>1</v>
      </c>
      <c r="CB98" s="176">
        <v>7</v>
      </c>
      <c r="CZ98" s="145">
        <v>0</v>
      </c>
    </row>
    <row r="99" spans="1:104" ht="22.5">
      <c r="A99" s="170">
        <v>52</v>
      </c>
      <c r="B99" s="171" t="s">
        <v>218</v>
      </c>
      <c r="C99" s="216" t="s">
        <v>219</v>
      </c>
      <c r="D99" s="173" t="s">
        <v>107</v>
      </c>
      <c r="E99" s="174">
        <v>12</v>
      </c>
      <c r="F99" s="174">
        <v>0</v>
      </c>
      <c r="G99" s="218">
        <f>E99*F99</f>
        <v>0</v>
      </c>
      <c r="O99" s="169">
        <v>2</v>
      </c>
      <c r="AA99" s="145">
        <v>1</v>
      </c>
      <c r="AB99" s="145">
        <v>7</v>
      </c>
      <c r="AC99" s="145">
        <v>7</v>
      </c>
      <c r="AZ99" s="145">
        <v>2</v>
      </c>
      <c r="BA99" s="145">
        <f>IF(AZ99=1,G99,0)</f>
        <v>0</v>
      </c>
      <c r="BB99" s="145">
        <f>IF(AZ99=2,G99,0)</f>
        <v>0</v>
      </c>
      <c r="BC99" s="145">
        <f>IF(AZ99=3,G99,0)</f>
        <v>0</v>
      </c>
      <c r="BD99" s="145">
        <f>IF(AZ99=4,G99,0)</f>
        <v>0</v>
      </c>
      <c r="BE99" s="145">
        <f>IF(AZ99=5,G99,0)</f>
        <v>0</v>
      </c>
      <c r="CA99" s="176">
        <v>1</v>
      </c>
      <c r="CB99" s="176">
        <v>7</v>
      </c>
      <c r="CZ99" s="145">
        <v>0</v>
      </c>
    </row>
    <row r="100" spans="1:15" ht="12.75">
      <c r="A100" s="177"/>
      <c r="B100" s="178"/>
      <c r="C100" s="214" t="s">
        <v>220</v>
      </c>
      <c r="D100" s="217"/>
      <c r="E100" s="217"/>
      <c r="F100" s="217"/>
      <c r="G100" s="215"/>
      <c r="L100" s="179" t="s">
        <v>220</v>
      </c>
      <c r="O100" s="169">
        <v>3</v>
      </c>
    </row>
    <row r="101" spans="1:104" ht="12.75">
      <c r="A101" s="170">
        <v>53</v>
      </c>
      <c r="B101" s="171" t="s">
        <v>221</v>
      </c>
      <c r="C101" s="172" t="s">
        <v>222</v>
      </c>
      <c r="D101" s="173" t="s">
        <v>223</v>
      </c>
      <c r="E101" s="174">
        <v>4</v>
      </c>
      <c r="F101" s="174">
        <v>0</v>
      </c>
      <c r="G101" s="175">
        <f>E101*F101</f>
        <v>0</v>
      </c>
      <c r="O101" s="169">
        <v>2</v>
      </c>
      <c r="AA101" s="145">
        <v>1</v>
      </c>
      <c r="AB101" s="145">
        <v>7</v>
      </c>
      <c r="AC101" s="145">
        <v>7</v>
      </c>
      <c r="AZ101" s="145">
        <v>2</v>
      </c>
      <c r="BA101" s="145">
        <f>IF(AZ101=1,G101,0)</f>
        <v>0</v>
      </c>
      <c r="BB101" s="145">
        <f>IF(AZ101=2,G101,0)</f>
        <v>0</v>
      </c>
      <c r="BC101" s="145">
        <f>IF(AZ101=3,G101,0)</f>
        <v>0</v>
      </c>
      <c r="BD101" s="145">
        <f>IF(AZ101=4,G101,0)</f>
        <v>0</v>
      </c>
      <c r="BE101" s="145">
        <f>IF(AZ101=5,G101,0)</f>
        <v>0</v>
      </c>
      <c r="CA101" s="176">
        <v>1</v>
      </c>
      <c r="CB101" s="176">
        <v>7</v>
      </c>
      <c r="CZ101" s="145">
        <v>0</v>
      </c>
    </row>
    <row r="102" spans="1:104" ht="12.75">
      <c r="A102" s="170">
        <v>54</v>
      </c>
      <c r="B102" s="171" t="s">
        <v>224</v>
      </c>
      <c r="C102" s="172" t="s">
        <v>225</v>
      </c>
      <c r="D102" s="173" t="s">
        <v>223</v>
      </c>
      <c r="E102" s="174">
        <v>4</v>
      </c>
      <c r="F102" s="174">
        <v>0</v>
      </c>
      <c r="G102" s="175">
        <f>E102*F102</f>
        <v>0</v>
      </c>
      <c r="O102" s="169">
        <v>2</v>
      </c>
      <c r="AA102" s="145">
        <v>1</v>
      </c>
      <c r="AB102" s="145">
        <v>7</v>
      </c>
      <c r="AC102" s="145">
        <v>7</v>
      </c>
      <c r="AZ102" s="145">
        <v>2</v>
      </c>
      <c r="BA102" s="145">
        <f>IF(AZ102=1,G102,0)</f>
        <v>0</v>
      </c>
      <c r="BB102" s="145">
        <f>IF(AZ102=2,G102,0)</f>
        <v>0</v>
      </c>
      <c r="BC102" s="145">
        <f>IF(AZ102=3,G102,0)</f>
        <v>0</v>
      </c>
      <c r="BD102" s="145">
        <f>IF(AZ102=4,G102,0)</f>
        <v>0</v>
      </c>
      <c r="BE102" s="145">
        <f>IF(AZ102=5,G102,0)</f>
        <v>0</v>
      </c>
      <c r="CA102" s="176">
        <v>1</v>
      </c>
      <c r="CB102" s="176">
        <v>7</v>
      </c>
      <c r="CZ102" s="145">
        <v>0</v>
      </c>
    </row>
    <row r="103" spans="1:104" ht="12.75">
      <c r="A103" s="170">
        <v>55</v>
      </c>
      <c r="B103" s="171" t="s">
        <v>226</v>
      </c>
      <c r="C103" s="172" t="s">
        <v>227</v>
      </c>
      <c r="D103" s="173" t="s">
        <v>107</v>
      </c>
      <c r="E103" s="174">
        <v>87.9</v>
      </c>
      <c r="F103" s="174">
        <v>0</v>
      </c>
      <c r="G103" s="175">
        <f>E103*F103</f>
        <v>0</v>
      </c>
      <c r="O103" s="169">
        <v>2</v>
      </c>
      <c r="AA103" s="145">
        <v>1</v>
      </c>
      <c r="AB103" s="145">
        <v>7</v>
      </c>
      <c r="AC103" s="145">
        <v>7</v>
      </c>
      <c r="AZ103" s="145">
        <v>2</v>
      </c>
      <c r="BA103" s="145">
        <f>IF(AZ103=1,G103,0)</f>
        <v>0</v>
      </c>
      <c r="BB103" s="145">
        <f>IF(AZ103=2,G103,0)</f>
        <v>0</v>
      </c>
      <c r="BC103" s="145">
        <f>IF(AZ103=3,G103,0)</f>
        <v>0</v>
      </c>
      <c r="BD103" s="145">
        <f>IF(AZ103=4,G103,0)</f>
        <v>0</v>
      </c>
      <c r="BE103" s="145">
        <f>IF(AZ103=5,G103,0)</f>
        <v>0</v>
      </c>
      <c r="CA103" s="176">
        <v>1</v>
      </c>
      <c r="CB103" s="176">
        <v>7</v>
      </c>
      <c r="CZ103" s="145">
        <v>0</v>
      </c>
    </row>
    <row r="104" spans="1:104" ht="22.5">
      <c r="A104" s="170">
        <v>56</v>
      </c>
      <c r="B104" s="171" t="s">
        <v>228</v>
      </c>
      <c r="C104" s="216" t="s">
        <v>229</v>
      </c>
      <c r="D104" s="173" t="s">
        <v>107</v>
      </c>
      <c r="E104" s="174">
        <v>23</v>
      </c>
      <c r="F104" s="174">
        <v>0</v>
      </c>
      <c r="G104" s="218">
        <f>E104*F104</f>
        <v>0</v>
      </c>
      <c r="O104" s="169">
        <v>2</v>
      </c>
      <c r="AA104" s="145">
        <v>12</v>
      </c>
      <c r="AB104" s="145">
        <v>0</v>
      </c>
      <c r="AC104" s="145">
        <v>57</v>
      </c>
      <c r="AZ104" s="145">
        <v>2</v>
      </c>
      <c r="BA104" s="145">
        <f>IF(AZ104=1,G104,0)</f>
        <v>0</v>
      </c>
      <c r="BB104" s="145">
        <f>IF(AZ104=2,G104,0)</f>
        <v>0</v>
      </c>
      <c r="BC104" s="145">
        <f>IF(AZ104=3,G104,0)</f>
        <v>0</v>
      </c>
      <c r="BD104" s="145">
        <f>IF(AZ104=4,G104,0)</f>
        <v>0</v>
      </c>
      <c r="BE104" s="145">
        <f>IF(AZ104=5,G104,0)</f>
        <v>0</v>
      </c>
      <c r="CA104" s="176">
        <v>12</v>
      </c>
      <c r="CB104" s="176">
        <v>0</v>
      </c>
      <c r="CZ104" s="145">
        <v>0</v>
      </c>
    </row>
    <row r="105" spans="1:15" ht="12.75">
      <c r="A105" s="177"/>
      <c r="B105" s="178"/>
      <c r="C105" s="214" t="s">
        <v>230</v>
      </c>
      <c r="D105" s="217"/>
      <c r="E105" s="217"/>
      <c r="F105" s="217"/>
      <c r="G105" s="215"/>
      <c r="L105" s="179" t="s">
        <v>230</v>
      </c>
      <c r="O105" s="169">
        <v>3</v>
      </c>
    </row>
    <row r="106" spans="1:104" ht="12.75">
      <c r="A106" s="170">
        <v>57</v>
      </c>
      <c r="B106" s="171" t="s">
        <v>231</v>
      </c>
      <c r="C106" s="216" t="s">
        <v>232</v>
      </c>
      <c r="D106" s="173" t="s">
        <v>107</v>
      </c>
      <c r="E106" s="174">
        <v>23</v>
      </c>
      <c r="F106" s="174">
        <v>0</v>
      </c>
      <c r="G106" s="218">
        <f>E106*F106</f>
        <v>0</v>
      </c>
      <c r="O106" s="169">
        <v>2</v>
      </c>
      <c r="AA106" s="145">
        <v>1</v>
      </c>
      <c r="AB106" s="145">
        <v>7</v>
      </c>
      <c r="AC106" s="145">
        <v>7</v>
      </c>
      <c r="AZ106" s="145">
        <v>2</v>
      </c>
      <c r="BA106" s="145">
        <f>IF(AZ106=1,G106,0)</f>
        <v>0</v>
      </c>
      <c r="BB106" s="145">
        <f>IF(AZ106=2,G106,0)</f>
        <v>0</v>
      </c>
      <c r="BC106" s="145">
        <f>IF(AZ106=3,G106,0)</f>
        <v>0</v>
      </c>
      <c r="BD106" s="145">
        <f>IF(AZ106=4,G106,0)</f>
        <v>0</v>
      </c>
      <c r="BE106" s="145">
        <f>IF(AZ106=5,G106,0)</f>
        <v>0</v>
      </c>
      <c r="CA106" s="176">
        <v>1</v>
      </c>
      <c r="CB106" s="176">
        <v>7</v>
      </c>
      <c r="CZ106" s="145">
        <v>0</v>
      </c>
    </row>
    <row r="107" spans="1:15" ht="12.75">
      <c r="A107" s="177"/>
      <c r="B107" s="178"/>
      <c r="C107" s="214" t="s">
        <v>233</v>
      </c>
      <c r="D107" s="217"/>
      <c r="E107" s="217"/>
      <c r="F107" s="217"/>
      <c r="G107" s="215"/>
      <c r="L107" s="179" t="s">
        <v>233</v>
      </c>
      <c r="O107" s="169">
        <v>3</v>
      </c>
    </row>
    <row r="108" spans="1:104" ht="22.5">
      <c r="A108" s="170">
        <v>58</v>
      </c>
      <c r="B108" s="171" t="s">
        <v>234</v>
      </c>
      <c r="C108" s="172" t="s">
        <v>235</v>
      </c>
      <c r="D108" s="173" t="s">
        <v>223</v>
      </c>
      <c r="E108" s="174">
        <v>5</v>
      </c>
      <c r="F108" s="174">
        <v>0</v>
      </c>
      <c r="G108" s="175">
        <f aca="true" t="shared" si="12" ref="G108:G115">E108*F108</f>
        <v>0</v>
      </c>
      <c r="O108" s="169">
        <v>2</v>
      </c>
      <c r="AA108" s="145">
        <v>1</v>
      </c>
      <c r="AB108" s="145">
        <v>7</v>
      </c>
      <c r="AC108" s="145">
        <v>7</v>
      </c>
      <c r="AZ108" s="145">
        <v>2</v>
      </c>
      <c r="BA108" s="145">
        <f aca="true" t="shared" si="13" ref="BA108:BA115">IF(AZ108=1,G108,0)</f>
        <v>0</v>
      </c>
      <c r="BB108" s="145">
        <f aca="true" t="shared" si="14" ref="BB108:BB115">IF(AZ108=2,G108,0)</f>
        <v>0</v>
      </c>
      <c r="BC108" s="145">
        <f aca="true" t="shared" si="15" ref="BC108:BC115">IF(AZ108=3,G108,0)</f>
        <v>0</v>
      </c>
      <c r="BD108" s="145">
        <f aca="true" t="shared" si="16" ref="BD108:BD115">IF(AZ108=4,G108,0)</f>
        <v>0</v>
      </c>
      <c r="BE108" s="145">
        <f aca="true" t="shared" si="17" ref="BE108:BE115">IF(AZ108=5,G108,0)</f>
        <v>0</v>
      </c>
      <c r="CA108" s="176">
        <v>1</v>
      </c>
      <c r="CB108" s="176">
        <v>7</v>
      </c>
      <c r="CZ108" s="145">
        <v>0</v>
      </c>
    </row>
    <row r="109" spans="1:104" ht="12.75">
      <c r="A109" s="170">
        <v>59</v>
      </c>
      <c r="B109" s="171" t="s">
        <v>236</v>
      </c>
      <c r="C109" s="172" t="s">
        <v>237</v>
      </c>
      <c r="D109" s="173" t="s">
        <v>223</v>
      </c>
      <c r="E109" s="174">
        <v>5</v>
      </c>
      <c r="F109" s="174">
        <v>0</v>
      </c>
      <c r="G109" s="175">
        <f t="shared" si="12"/>
        <v>0</v>
      </c>
      <c r="O109" s="169">
        <v>2</v>
      </c>
      <c r="AA109" s="145">
        <v>1</v>
      </c>
      <c r="AB109" s="145">
        <v>7</v>
      </c>
      <c r="AC109" s="145">
        <v>7</v>
      </c>
      <c r="AZ109" s="145">
        <v>2</v>
      </c>
      <c r="BA109" s="145">
        <f t="shared" si="13"/>
        <v>0</v>
      </c>
      <c r="BB109" s="145">
        <f t="shared" si="14"/>
        <v>0</v>
      </c>
      <c r="BC109" s="145">
        <f t="shared" si="15"/>
        <v>0</v>
      </c>
      <c r="BD109" s="145">
        <f t="shared" si="16"/>
        <v>0</v>
      </c>
      <c r="BE109" s="145">
        <f t="shared" si="17"/>
        <v>0</v>
      </c>
      <c r="CA109" s="176">
        <v>1</v>
      </c>
      <c r="CB109" s="176">
        <v>7</v>
      </c>
      <c r="CZ109" s="145">
        <v>0</v>
      </c>
    </row>
    <row r="110" spans="1:104" ht="12.75">
      <c r="A110" s="170">
        <v>60</v>
      </c>
      <c r="B110" s="171" t="s">
        <v>238</v>
      </c>
      <c r="C110" s="172" t="s">
        <v>239</v>
      </c>
      <c r="D110" s="173" t="s">
        <v>223</v>
      </c>
      <c r="E110" s="174">
        <v>3</v>
      </c>
      <c r="F110" s="174">
        <v>0</v>
      </c>
      <c r="G110" s="175">
        <f t="shared" si="12"/>
        <v>0</v>
      </c>
      <c r="O110" s="169">
        <v>2</v>
      </c>
      <c r="AA110" s="145">
        <v>1</v>
      </c>
      <c r="AB110" s="145">
        <v>7</v>
      </c>
      <c r="AC110" s="145">
        <v>7</v>
      </c>
      <c r="AZ110" s="145">
        <v>2</v>
      </c>
      <c r="BA110" s="145">
        <f t="shared" si="13"/>
        <v>0</v>
      </c>
      <c r="BB110" s="145">
        <f t="shared" si="14"/>
        <v>0</v>
      </c>
      <c r="BC110" s="145">
        <f t="shared" si="15"/>
        <v>0</v>
      </c>
      <c r="BD110" s="145">
        <f t="shared" si="16"/>
        <v>0</v>
      </c>
      <c r="BE110" s="145">
        <f t="shared" si="17"/>
        <v>0</v>
      </c>
      <c r="CA110" s="176">
        <v>1</v>
      </c>
      <c r="CB110" s="176">
        <v>7</v>
      </c>
      <c r="CZ110" s="145">
        <v>0</v>
      </c>
    </row>
    <row r="111" spans="1:104" ht="22.5">
      <c r="A111" s="170">
        <v>61</v>
      </c>
      <c r="B111" s="171" t="s">
        <v>240</v>
      </c>
      <c r="C111" s="172" t="s">
        <v>241</v>
      </c>
      <c r="D111" s="173" t="s">
        <v>107</v>
      </c>
      <c r="E111" s="174">
        <v>22.5</v>
      </c>
      <c r="F111" s="174">
        <v>0</v>
      </c>
      <c r="G111" s="175">
        <f t="shared" si="12"/>
        <v>0</v>
      </c>
      <c r="O111" s="169">
        <v>2</v>
      </c>
      <c r="AA111" s="145">
        <v>1</v>
      </c>
      <c r="AB111" s="145">
        <v>7</v>
      </c>
      <c r="AC111" s="145">
        <v>7</v>
      </c>
      <c r="AZ111" s="145">
        <v>2</v>
      </c>
      <c r="BA111" s="145">
        <f t="shared" si="13"/>
        <v>0</v>
      </c>
      <c r="BB111" s="145">
        <f t="shared" si="14"/>
        <v>0</v>
      </c>
      <c r="BC111" s="145">
        <f t="shared" si="15"/>
        <v>0</v>
      </c>
      <c r="BD111" s="145">
        <f t="shared" si="16"/>
        <v>0</v>
      </c>
      <c r="BE111" s="145">
        <f t="shared" si="17"/>
        <v>0</v>
      </c>
      <c r="CA111" s="176">
        <v>1</v>
      </c>
      <c r="CB111" s="176">
        <v>7</v>
      </c>
      <c r="CZ111" s="145">
        <v>0</v>
      </c>
    </row>
    <row r="112" spans="1:104" ht="12.75">
      <c r="A112" s="170">
        <v>62</v>
      </c>
      <c r="B112" s="171" t="s">
        <v>242</v>
      </c>
      <c r="C112" s="172" t="s">
        <v>243</v>
      </c>
      <c r="D112" s="173" t="s">
        <v>107</v>
      </c>
      <c r="E112" s="174">
        <v>22.5</v>
      </c>
      <c r="F112" s="174">
        <v>0</v>
      </c>
      <c r="G112" s="175">
        <f t="shared" si="12"/>
        <v>0</v>
      </c>
      <c r="O112" s="169">
        <v>2</v>
      </c>
      <c r="AA112" s="145">
        <v>1</v>
      </c>
      <c r="AB112" s="145">
        <v>7</v>
      </c>
      <c r="AC112" s="145">
        <v>7</v>
      </c>
      <c r="AZ112" s="145">
        <v>2</v>
      </c>
      <c r="BA112" s="145">
        <f t="shared" si="13"/>
        <v>0</v>
      </c>
      <c r="BB112" s="145">
        <f t="shared" si="14"/>
        <v>0</v>
      </c>
      <c r="BC112" s="145">
        <f t="shared" si="15"/>
        <v>0</v>
      </c>
      <c r="BD112" s="145">
        <f t="shared" si="16"/>
        <v>0</v>
      </c>
      <c r="BE112" s="145">
        <f t="shared" si="17"/>
        <v>0</v>
      </c>
      <c r="CA112" s="176">
        <v>1</v>
      </c>
      <c r="CB112" s="176">
        <v>7</v>
      </c>
      <c r="CZ112" s="145">
        <v>0</v>
      </c>
    </row>
    <row r="113" spans="1:104" ht="22.5">
      <c r="A113" s="170">
        <v>63</v>
      </c>
      <c r="B113" s="171" t="s">
        <v>244</v>
      </c>
      <c r="C113" s="172" t="s">
        <v>245</v>
      </c>
      <c r="D113" s="173" t="s">
        <v>107</v>
      </c>
      <c r="E113" s="174">
        <v>87.9</v>
      </c>
      <c r="F113" s="174">
        <v>0</v>
      </c>
      <c r="G113" s="175">
        <f t="shared" si="12"/>
        <v>0</v>
      </c>
      <c r="O113" s="169">
        <v>2</v>
      </c>
      <c r="AA113" s="145">
        <v>1</v>
      </c>
      <c r="AB113" s="145">
        <v>7</v>
      </c>
      <c r="AC113" s="145">
        <v>7</v>
      </c>
      <c r="AZ113" s="145">
        <v>2</v>
      </c>
      <c r="BA113" s="145">
        <f t="shared" si="13"/>
        <v>0</v>
      </c>
      <c r="BB113" s="145">
        <f t="shared" si="14"/>
        <v>0</v>
      </c>
      <c r="BC113" s="145">
        <f t="shared" si="15"/>
        <v>0</v>
      </c>
      <c r="BD113" s="145">
        <f t="shared" si="16"/>
        <v>0</v>
      </c>
      <c r="BE113" s="145">
        <f t="shared" si="17"/>
        <v>0</v>
      </c>
      <c r="CA113" s="176">
        <v>1</v>
      </c>
      <c r="CB113" s="176">
        <v>7</v>
      </c>
      <c r="CZ113" s="145">
        <v>0</v>
      </c>
    </row>
    <row r="114" spans="1:104" ht="12.75">
      <c r="A114" s="170">
        <v>64</v>
      </c>
      <c r="B114" s="171" t="s">
        <v>246</v>
      </c>
      <c r="C114" s="172" t="s">
        <v>247</v>
      </c>
      <c r="D114" s="173" t="s">
        <v>107</v>
      </c>
      <c r="E114" s="174">
        <v>87.9</v>
      </c>
      <c r="F114" s="174">
        <v>0</v>
      </c>
      <c r="G114" s="175">
        <f t="shared" si="12"/>
        <v>0</v>
      </c>
      <c r="O114" s="169">
        <v>2</v>
      </c>
      <c r="AA114" s="145">
        <v>1</v>
      </c>
      <c r="AB114" s="145">
        <v>7</v>
      </c>
      <c r="AC114" s="145">
        <v>7</v>
      </c>
      <c r="AZ114" s="145">
        <v>2</v>
      </c>
      <c r="BA114" s="145">
        <f t="shared" si="13"/>
        <v>0</v>
      </c>
      <c r="BB114" s="145">
        <f t="shared" si="14"/>
        <v>0</v>
      </c>
      <c r="BC114" s="145">
        <f t="shared" si="15"/>
        <v>0</v>
      </c>
      <c r="BD114" s="145">
        <f t="shared" si="16"/>
        <v>0</v>
      </c>
      <c r="BE114" s="145">
        <f t="shared" si="17"/>
        <v>0</v>
      </c>
      <c r="CA114" s="176">
        <v>1</v>
      </c>
      <c r="CB114" s="176">
        <v>7</v>
      </c>
      <c r="CZ114" s="145">
        <v>0</v>
      </c>
    </row>
    <row r="115" spans="1:104" ht="22.5">
      <c r="A115" s="170">
        <v>65</v>
      </c>
      <c r="B115" s="171" t="s">
        <v>248</v>
      </c>
      <c r="C115" s="216" t="s">
        <v>249</v>
      </c>
      <c r="D115" s="173" t="s">
        <v>107</v>
      </c>
      <c r="E115" s="174">
        <v>16</v>
      </c>
      <c r="F115" s="174">
        <v>0</v>
      </c>
      <c r="G115" s="218">
        <f t="shared" si="12"/>
        <v>0</v>
      </c>
      <c r="O115" s="169">
        <v>2</v>
      </c>
      <c r="AA115" s="145">
        <v>1</v>
      </c>
      <c r="AB115" s="145">
        <v>7</v>
      </c>
      <c r="AC115" s="145">
        <v>7</v>
      </c>
      <c r="AZ115" s="145">
        <v>2</v>
      </c>
      <c r="BA115" s="145">
        <f t="shared" si="13"/>
        <v>0</v>
      </c>
      <c r="BB115" s="145">
        <f t="shared" si="14"/>
        <v>0</v>
      </c>
      <c r="BC115" s="145">
        <f t="shared" si="15"/>
        <v>0</v>
      </c>
      <c r="BD115" s="145">
        <f t="shared" si="16"/>
        <v>0</v>
      </c>
      <c r="BE115" s="145">
        <f t="shared" si="17"/>
        <v>0</v>
      </c>
      <c r="CA115" s="176">
        <v>1</v>
      </c>
      <c r="CB115" s="176">
        <v>7</v>
      </c>
      <c r="CZ115" s="145">
        <v>0</v>
      </c>
    </row>
    <row r="116" spans="1:15" ht="12.75">
      <c r="A116" s="177"/>
      <c r="B116" s="178"/>
      <c r="C116" s="214" t="s">
        <v>250</v>
      </c>
      <c r="D116" s="217"/>
      <c r="E116" s="217"/>
      <c r="F116" s="217"/>
      <c r="G116" s="215"/>
      <c r="L116" s="179" t="s">
        <v>250</v>
      </c>
      <c r="O116" s="169">
        <v>3</v>
      </c>
    </row>
    <row r="117" spans="1:104" ht="22.5">
      <c r="A117" s="170">
        <v>66</v>
      </c>
      <c r="B117" s="171" t="s">
        <v>251</v>
      </c>
      <c r="C117" s="216" t="s">
        <v>252</v>
      </c>
      <c r="D117" s="173" t="s">
        <v>107</v>
      </c>
      <c r="E117" s="174">
        <v>7</v>
      </c>
      <c r="F117" s="174">
        <v>0</v>
      </c>
      <c r="G117" s="218">
        <f>E117*F117</f>
        <v>0</v>
      </c>
      <c r="O117" s="169">
        <v>2</v>
      </c>
      <c r="AA117" s="145">
        <v>1</v>
      </c>
      <c r="AB117" s="145">
        <v>7</v>
      </c>
      <c r="AC117" s="145">
        <v>7</v>
      </c>
      <c r="AZ117" s="145">
        <v>2</v>
      </c>
      <c r="BA117" s="145">
        <f>IF(AZ117=1,G117,0)</f>
        <v>0</v>
      </c>
      <c r="BB117" s="145">
        <f>IF(AZ117=2,G117,0)</f>
        <v>0</v>
      </c>
      <c r="BC117" s="145">
        <f>IF(AZ117=3,G117,0)</f>
        <v>0</v>
      </c>
      <c r="BD117" s="145">
        <f>IF(AZ117=4,G117,0)</f>
        <v>0</v>
      </c>
      <c r="BE117" s="145">
        <f>IF(AZ117=5,G117,0)</f>
        <v>0</v>
      </c>
      <c r="CA117" s="176">
        <v>1</v>
      </c>
      <c r="CB117" s="176">
        <v>7</v>
      </c>
      <c r="CZ117" s="145">
        <v>0</v>
      </c>
    </row>
    <row r="118" spans="1:15" ht="12.75">
      <c r="A118" s="177"/>
      <c r="B118" s="178"/>
      <c r="C118" s="214" t="s">
        <v>253</v>
      </c>
      <c r="D118" s="217"/>
      <c r="E118" s="217"/>
      <c r="F118" s="217"/>
      <c r="G118" s="215"/>
      <c r="L118" s="179" t="s">
        <v>253</v>
      </c>
      <c r="O118" s="169">
        <v>3</v>
      </c>
    </row>
    <row r="119" spans="1:104" ht="12.75">
      <c r="A119" s="170">
        <v>68</v>
      </c>
      <c r="B119" s="171" t="s">
        <v>254</v>
      </c>
      <c r="C119" s="216" t="s">
        <v>255</v>
      </c>
      <c r="D119" s="173" t="s">
        <v>107</v>
      </c>
      <c r="E119" s="174">
        <v>16</v>
      </c>
      <c r="F119" s="174">
        <v>0</v>
      </c>
      <c r="G119" s="218">
        <f>E119*F119</f>
        <v>0</v>
      </c>
      <c r="O119" s="169">
        <v>2</v>
      </c>
      <c r="AA119" s="145">
        <v>1</v>
      </c>
      <c r="AB119" s="145">
        <v>7</v>
      </c>
      <c r="AC119" s="145">
        <v>7</v>
      </c>
      <c r="AZ119" s="145">
        <v>2</v>
      </c>
      <c r="BA119" s="145">
        <f>IF(AZ119=1,G119,0)</f>
        <v>0</v>
      </c>
      <c r="BB119" s="145">
        <f>IF(AZ119=2,G119,0)</f>
        <v>0</v>
      </c>
      <c r="BC119" s="145">
        <f>IF(AZ119=3,G119,0)</f>
        <v>0</v>
      </c>
      <c r="BD119" s="145">
        <f>IF(AZ119=4,G119,0)</f>
        <v>0</v>
      </c>
      <c r="BE119" s="145">
        <f>IF(AZ119=5,G119,0)</f>
        <v>0</v>
      </c>
      <c r="CA119" s="176">
        <v>1</v>
      </c>
      <c r="CB119" s="176">
        <v>7</v>
      </c>
      <c r="CZ119" s="145">
        <v>0</v>
      </c>
    </row>
    <row r="120" spans="1:15" ht="12.75">
      <c r="A120" s="177"/>
      <c r="B120" s="178"/>
      <c r="C120" s="214" t="s">
        <v>250</v>
      </c>
      <c r="D120" s="217"/>
      <c r="E120" s="217"/>
      <c r="F120" s="217"/>
      <c r="G120" s="215"/>
      <c r="L120" s="179" t="s">
        <v>250</v>
      </c>
      <c r="O120" s="169">
        <v>3</v>
      </c>
    </row>
    <row r="121" spans="1:104" ht="12.75">
      <c r="A121" s="170">
        <v>69</v>
      </c>
      <c r="B121" s="171" t="s">
        <v>256</v>
      </c>
      <c r="C121" s="172" t="s">
        <v>257</v>
      </c>
      <c r="D121" s="173" t="s">
        <v>223</v>
      </c>
      <c r="E121" s="174">
        <v>3</v>
      </c>
      <c r="F121" s="174">
        <v>0</v>
      </c>
      <c r="G121" s="175">
        <f>E121*F121</f>
        <v>0</v>
      </c>
      <c r="O121" s="169">
        <v>2</v>
      </c>
      <c r="AA121" s="145">
        <v>1</v>
      </c>
      <c r="AB121" s="145">
        <v>7</v>
      </c>
      <c r="AC121" s="145">
        <v>7</v>
      </c>
      <c r="AZ121" s="145">
        <v>2</v>
      </c>
      <c r="BA121" s="145">
        <f>IF(AZ121=1,G121,0)</f>
        <v>0</v>
      </c>
      <c r="BB121" s="145">
        <f>IF(AZ121=2,G121,0)</f>
        <v>0</v>
      </c>
      <c r="BC121" s="145">
        <f>IF(AZ121=3,G121,0)</f>
        <v>0</v>
      </c>
      <c r="BD121" s="145">
        <f>IF(AZ121=4,G121,0)</f>
        <v>0</v>
      </c>
      <c r="BE121" s="145">
        <f>IF(AZ121=5,G121,0)</f>
        <v>0</v>
      </c>
      <c r="CA121" s="176">
        <v>1</v>
      </c>
      <c r="CB121" s="176">
        <v>7</v>
      </c>
      <c r="CZ121" s="145">
        <v>0</v>
      </c>
    </row>
    <row r="122" spans="1:104" ht="22.5">
      <c r="A122" s="170">
        <v>70</v>
      </c>
      <c r="B122" s="171" t="s">
        <v>258</v>
      </c>
      <c r="C122" s="172" t="s">
        <v>259</v>
      </c>
      <c r="D122" s="173" t="s">
        <v>107</v>
      </c>
      <c r="E122" s="174">
        <v>87.9</v>
      </c>
      <c r="F122" s="174">
        <v>0</v>
      </c>
      <c r="G122" s="175">
        <f>E122*F122</f>
        <v>0</v>
      </c>
      <c r="O122" s="169">
        <v>2</v>
      </c>
      <c r="AA122" s="145">
        <v>1</v>
      </c>
      <c r="AB122" s="145">
        <v>7</v>
      </c>
      <c r="AC122" s="145">
        <v>7</v>
      </c>
      <c r="AZ122" s="145">
        <v>2</v>
      </c>
      <c r="BA122" s="145">
        <f>IF(AZ122=1,G122,0)</f>
        <v>0</v>
      </c>
      <c r="BB122" s="145">
        <f>IF(AZ122=2,G122,0)</f>
        <v>0</v>
      </c>
      <c r="BC122" s="145">
        <f>IF(AZ122=3,G122,0)</f>
        <v>0</v>
      </c>
      <c r="BD122" s="145">
        <f>IF(AZ122=4,G122,0)</f>
        <v>0</v>
      </c>
      <c r="BE122" s="145">
        <f>IF(AZ122=5,G122,0)</f>
        <v>0</v>
      </c>
      <c r="CA122" s="176">
        <v>1</v>
      </c>
      <c r="CB122" s="176">
        <v>7</v>
      </c>
      <c r="CZ122" s="145">
        <v>0</v>
      </c>
    </row>
    <row r="123" spans="1:104" ht="12.75">
      <c r="A123" s="170">
        <v>71</v>
      </c>
      <c r="B123" s="171" t="s">
        <v>260</v>
      </c>
      <c r="C123" s="216" t="s">
        <v>261</v>
      </c>
      <c r="D123" s="173" t="s">
        <v>101</v>
      </c>
      <c r="E123" s="174">
        <v>1</v>
      </c>
      <c r="F123" s="174">
        <v>0</v>
      </c>
      <c r="G123" s="218">
        <f>E123*F123</f>
        <v>0</v>
      </c>
      <c r="O123" s="169">
        <v>2</v>
      </c>
      <c r="AA123" s="145">
        <v>1</v>
      </c>
      <c r="AB123" s="145">
        <v>7</v>
      </c>
      <c r="AC123" s="145">
        <v>7</v>
      </c>
      <c r="AZ123" s="145">
        <v>2</v>
      </c>
      <c r="BA123" s="145">
        <f>IF(AZ123=1,G123,0)</f>
        <v>0</v>
      </c>
      <c r="BB123" s="145">
        <f>IF(AZ123=2,G123,0)</f>
        <v>0</v>
      </c>
      <c r="BC123" s="145">
        <f>IF(AZ123=3,G123,0)</f>
        <v>0</v>
      </c>
      <c r="BD123" s="145">
        <f>IF(AZ123=4,G123,0)</f>
        <v>0</v>
      </c>
      <c r="BE123" s="145">
        <f>IF(AZ123=5,G123,0)</f>
        <v>0</v>
      </c>
      <c r="CA123" s="176">
        <v>1</v>
      </c>
      <c r="CB123" s="176">
        <v>7</v>
      </c>
      <c r="CZ123" s="145">
        <v>0</v>
      </c>
    </row>
    <row r="124" spans="1:15" ht="12.75">
      <c r="A124" s="177"/>
      <c r="B124" s="178"/>
      <c r="C124" s="214" t="s">
        <v>262</v>
      </c>
      <c r="D124" s="217"/>
      <c r="E124" s="217"/>
      <c r="F124" s="217"/>
      <c r="G124" s="215"/>
      <c r="L124" s="179" t="s">
        <v>262</v>
      </c>
      <c r="O124" s="169">
        <v>3</v>
      </c>
    </row>
    <row r="125" spans="1:104" ht="12.75">
      <c r="A125" s="170">
        <v>72</v>
      </c>
      <c r="B125" s="171" t="s">
        <v>263</v>
      </c>
      <c r="C125" s="172" t="s">
        <v>264</v>
      </c>
      <c r="D125" s="173" t="s">
        <v>61</v>
      </c>
      <c r="E125" s="174"/>
      <c r="F125" s="174">
        <v>0</v>
      </c>
      <c r="G125" s="175">
        <f aca="true" t="shared" si="18" ref="G125:G130">E125*F125</f>
        <v>0</v>
      </c>
      <c r="O125" s="169">
        <v>2</v>
      </c>
      <c r="AA125" s="145">
        <v>7</v>
      </c>
      <c r="AB125" s="145">
        <v>1002</v>
      </c>
      <c r="AC125" s="145">
        <v>5</v>
      </c>
      <c r="AZ125" s="145">
        <v>2</v>
      </c>
      <c r="BA125" s="145">
        <f aca="true" t="shared" si="19" ref="BA125:BA130">IF(AZ125=1,G125,0)</f>
        <v>0</v>
      </c>
      <c r="BB125" s="145">
        <f aca="true" t="shared" si="20" ref="BB125:BB130">IF(AZ125=2,G125,0)</f>
        <v>0</v>
      </c>
      <c r="BC125" s="145">
        <f aca="true" t="shared" si="21" ref="BC125:BC130">IF(AZ125=3,G125,0)</f>
        <v>0</v>
      </c>
      <c r="BD125" s="145">
        <f aca="true" t="shared" si="22" ref="BD125:BD130">IF(AZ125=4,G125,0)</f>
        <v>0</v>
      </c>
      <c r="BE125" s="145">
        <f aca="true" t="shared" si="23" ref="BE125:BE130">IF(AZ125=5,G125,0)</f>
        <v>0</v>
      </c>
      <c r="CA125" s="176">
        <v>7</v>
      </c>
      <c r="CB125" s="176">
        <v>1002</v>
      </c>
      <c r="CZ125" s="145">
        <v>0</v>
      </c>
    </row>
    <row r="126" spans="1:104" ht="12.75">
      <c r="A126" s="170">
        <v>73</v>
      </c>
      <c r="B126" s="171" t="s">
        <v>135</v>
      </c>
      <c r="C126" s="172" t="s">
        <v>136</v>
      </c>
      <c r="D126" s="173" t="s">
        <v>137</v>
      </c>
      <c r="E126" s="174">
        <v>1.784184192</v>
      </c>
      <c r="F126" s="174">
        <v>0</v>
      </c>
      <c r="G126" s="175">
        <f t="shared" si="18"/>
        <v>0</v>
      </c>
      <c r="O126" s="169">
        <v>2</v>
      </c>
      <c r="AA126" s="145">
        <v>8</v>
      </c>
      <c r="AB126" s="145">
        <v>0</v>
      </c>
      <c r="AC126" s="145">
        <v>3</v>
      </c>
      <c r="AZ126" s="145">
        <v>2</v>
      </c>
      <c r="BA126" s="145">
        <f t="shared" si="19"/>
        <v>0</v>
      </c>
      <c r="BB126" s="145">
        <f t="shared" si="20"/>
        <v>0</v>
      </c>
      <c r="BC126" s="145">
        <f t="shared" si="21"/>
        <v>0</v>
      </c>
      <c r="BD126" s="145">
        <f t="shared" si="22"/>
        <v>0</v>
      </c>
      <c r="BE126" s="145">
        <f t="shared" si="23"/>
        <v>0</v>
      </c>
      <c r="CA126" s="176">
        <v>8</v>
      </c>
      <c r="CB126" s="176">
        <v>0</v>
      </c>
      <c r="CZ126" s="145">
        <v>0</v>
      </c>
    </row>
    <row r="127" spans="1:104" ht="12.75">
      <c r="A127" s="170">
        <v>74</v>
      </c>
      <c r="B127" s="171" t="s">
        <v>138</v>
      </c>
      <c r="C127" s="172" t="s">
        <v>139</v>
      </c>
      <c r="D127" s="173" t="s">
        <v>137</v>
      </c>
      <c r="E127" s="174">
        <v>1.784184192</v>
      </c>
      <c r="F127" s="174">
        <v>0</v>
      </c>
      <c r="G127" s="175">
        <f t="shared" si="18"/>
        <v>0</v>
      </c>
      <c r="O127" s="169">
        <v>2</v>
      </c>
      <c r="AA127" s="145">
        <v>8</v>
      </c>
      <c r="AB127" s="145">
        <v>0</v>
      </c>
      <c r="AC127" s="145">
        <v>3</v>
      </c>
      <c r="AZ127" s="145">
        <v>2</v>
      </c>
      <c r="BA127" s="145">
        <f t="shared" si="19"/>
        <v>0</v>
      </c>
      <c r="BB127" s="145">
        <f t="shared" si="20"/>
        <v>0</v>
      </c>
      <c r="BC127" s="145">
        <f t="shared" si="21"/>
        <v>0</v>
      </c>
      <c r="BD127" s="145">
        <f t="shared" si="22"/>
        <v>0</v>
      </c>
      <c r="BE127" s="145">
        <f t="shared" si="23"/>
        <v>0</v>
      </c>
      <c r="CA127" s="176">
        <v>8</v>
      </c>
      <c r="CB127" s="176">
        <v>0</v>
      </c>
      <c r="CZ127" s="145">
        <v>0</v>
      </c>
    </row>
    <row r="128" spans="1:104" ht="12.75">
      <c r="A128" s="170">
        <v>75</v>
      </c>
      <c r="B128" s="171" t="s">
        <v>140</v>
      </c>
      <c r="C128" s="172" t="s">
        <v>141</v>
      </c>
      <c r="D128" s="173" t="s">
        <v>137</v>
      </c>
      <c r="E128" s="174">
        <v>1.784184192</v>
      </c>
      <c r="F128" s="174">
        <v>0</v>
      </c>
      <c r="G128" s="175">
        <f t="shared" si="18"/>
        <v>0</v>
      </c>
      <c r="O128" s="169">
        <v>2</v>
      </c>
      <c r="AA128" s="145">
        <v>8</v>
      </c>
      <c r="AB128" s="145">
        <v>0</v>
      </c>
      <c r="AC128" s="145">
        <v>3</v>
      </c>
      <c r="AZ128" s="145">
        <v>2</v>
      </c>
      <c r="BA128" s="145">
        <f t="shared" si="19"/>
        <v>0</v>
      </c>
      <c r="BB128" s="145">
        <f t="shared" si="20"/>
        <v>0</v>
      </c>
      <c r="BC128" s="145">
        <f t="shared" si="21"/>
        <v>0</v>
      </c>
      <c r="BD128" s="145">
        <f t="shared" si="22"/>
        <v>0</v>
      </c>
      <c r="BE128" s="145">
        <f t="shared" si="23"/>
        <v>0</v>
      </c>
      <c r="CA128" s="176">
        <v>8</v>
      </c>
      <c r="CB128" s="176">
        <v>0</v>
      </c>
      <c r="CZ128" s="145">
        <v>0</v>
      </c>
    </row>
    <row r="129" spans="1:104" ht="12.75">
      <c r="A129" s="170">
        <v>76</v>
      </c>
      <c r="B129" s="171" t="s">
        <v>142</v>
      </c>
      <c r="C129" s="172" t="s">
        <v>143</v>
      </c>
      <c r="D129" s="173" t="s">
        <v>137</v>
      </c>
      <c r="E129" s="174">
        <v>1.784184192</v>
      </c>
      <c r="F129" s="174">
        <v>0</v>
      </c>
      <c r="G129" s="175">
        <f t="shared" si="18"/>
        <v>0</v>
      </c>
      <c r="O129" s="169">
        <v>2</v>
      </c>
      <c r="AA129" s="145">
        <v>8</v>
      </c>
      <c r="AB129" s="145">
        <v>0</v>
      </c>
      <c r="AC129" s="145">
        <v>3</v>
      </c>
      <c r="AZ129" s="145">
        <v>2</v>
      </c>
      <c r="BA129" s="145">
        <f t="shared" si="19"/>
        <v>0</v>
      </c>
      <c r="BB129" s="145">
        <f t="shared" si="20"/>
        <v>0</v>
      </c>
      <c r="BC129" s="145">
        <f t="shared" si="21"/>
        <v>0</v>
      </c>
      <c r="BD129" s="145">
        <f t="shared" si="22"/>
        <v>0</v>
      </c>
      <c r="BE129" s="145">
        <f t="shared" si="23"/>
        <v>0</v>
      </c>
      <c r="CA129" s="176">
        <v>8</v>
      </c>
      <c r="CB129" s="176">
        <v>0</v>
      </c>
      <c r="CZ129" s="145">
        <v>0</v>
      </c>
    </row>
    <row r="130" spans="1:104" ht="12.75">
      <c r="A130" s="170">
        <v>77</v>
      </c>
      <c r="B130" s="171" t="s">
        <v>144</v>
      </c>
      <c r="C130" s="172" t="s">
        <v>145</v>
      </c>
      <c r="D130" s="173" t="s">
        <v>137</v>
      </c>
      <c r="E130" s="174">
        <v>1.784184192</v>
      </c>
      <c r="F130" s="174">
        <v>0</v>
      </c>
      <c r="G130" s="175">
        <f t="shared" si="18"/>
        <v>0</v>
      </c>
      <c r="O130" s="169">
        <v>2</v>
      </c>
      <c r="AA130" s="145">
        <v>8</v>
      </c>
      <c r="AB130" s="145">
        <v>0</v>
      </c>
      <c r="AC130" s="145">
        <v>3</v>
      </c>
      <c r="AZ130" s="145">
        <v>2</v>
      </c>
      <c r="BA130" s="145">
        <f t="shared" si="19"/>
        <v>0</v>
      </c>
      <c r="BB130" s="145">
        <f t="shared" si="20"/>
        <v>0</v>
      </c>
      <c r="BC130" s="145">
        <f t="shared" si="21"/>
        <v>0</v>
      </c>
      <c r="BD130" s="145">
        <f t="shared" si="22"/>
        <v>0</v>
      </c>
      <c r="BE130" s="145">
        <f t="shared" si="23"/>
        <v>0</v>
      </c>
      <c r="CA130" s="176">
        <v>8</v>
      </c>
      <c r="CB130" s="176">
        <v>0</v>
      </c>
      <c r="CZ130" s="145">
        <v>0</v>
      </c>
    </row>
    <row r="131" spans="1:57" ht="12.75">
      <c r="A131" s="180"/>
      <c r="B131" s="181" t="s">
        <v>73</v>
      </c>
      <c r="C131" s="182" t="str">
        <f>CONCATENATE(B91," ",C91)</f>
        <v>764 Konstrukce klempířské</v>
      </c>
      <c r="D131" s="183"/>
      <c r="E131" s="184"/>
      <c r="F131" s="185"/>
      <c r="G131" s="186">
        <f>SUM(G91:G130)</f>
        <v>0</v>
      </c>
      <c r="O131" s="169">
        <v>4</v>
      </c>
      <c r="BA131" s="187">
        <f>SUM(BA91:BA130)</f>
        <v>0</v>
      </c>
      <c r="BB131" s="187">
        <f>SUM(BB91:BB130)</f>
        <v>0</v>
      </c>
      <c r="BC131" s="187">
        <f>SUM(BC91:BC130)</f>
        <v>0</v>
      </c>
      <c r="BD131" s="187">
        <f>SUM(BD91:BD130)</f>
        <v>0</v>
      </c>
      <c r="BE131" s="187">
        <f>SUM(BE91:BE130)</f>
        <v>0</v>
      </c>
    </row>
    <row r="132" spans="1:15" ht="12.75">
      <c r="A132" s="162" t="s">
        <v>72</v>
      </c>
      <c r="B132" s="163" t="s">
        <v>265</v>
      </c>
      <c r="C132" s="164" t="s">
        <v>266</v>
      </c>
      <c r="D132" s="165"/>
      <c r="E132" s="166"/>
      <c r="F132" s="166"/>
      <c r="G132" s="167"/>
      <c r="H132" s="168"/>
      <c r="I132" s="168"/>
      <c r="O132" s="169">
        <v>1</v>
      </c>
    </row>
    <row r="133" spans="1:104" ht="12.75">
      <c r="A133" s="170">
        <v>78</v>
      </c>
      <c r="B133" s="171" t="s">
        <v>267</v>
      </c>
      <c r="C133" s="172" t="s">
        <v>268</v>
      </c>
      <c r="D133" s="173" t="s">
        <v>107</v>
      </c>
      <c r="E133" s="174">
        <v>87.9</v>
      </c>
      <c r="F133" s="174">
        <v>0</v>
      </c>
      <c r="G133" s="175">
        <f aca="true" t="shared" si="24" ref="G133:G140">E133*F133</f>
        <v>0</v>
      </c>
      <c r="O133" s="169">
        <v>2</v>
      </c>
      <c r="AA133" s="145">
        <v>1</v>
      </c>
      <c r="AB133" s="145">
        <v>7</v>
      </c>
      <c r="AC133" s="145">
        <v>7</v>
      </c>
      <c r="AZ133" s="145">
        <v>2</v>
      </c>
      <c r="BA133" s="145">
        <f aca="true" t="shared" si="25" ref="BA133:BA140">IF(AZ133=1,G133,0)</f>
        <v>0</v>
      </c>
      <c r="BB133" s="145">
        <f aca="true" t="shared" si="26" ref="BB133:BB140">IF(AZ133=2,G133,0)</f>
        <v>0</v>
      </c>
      <c r="BC133" s="145">
        <f aca="true" t="shared" si="27" ref="BC133:BC140">IF(AZ133=3,G133,0)</f>
        <v>0</v>
      </c>
      <c r="BD133" s="145">
        <f aca="true" t="shared" si="28" ref="BD133:BD140">IF(AZ133=4,G133,0)</f>
        <v>0</v>
      </c>
      <c r="BE133" s="145">
        <f aca="true" t="shared" si="29" ref="BE133:BE140">IF(AZ133=5,G133,0)</f>
        <v>0</v>
      </c>
      <c r="CA133" s="176">
        <v>1</v>
      </c>
      <c r="CB133" s="176">
        <v>7</v>
      </c>
      <c r="CZ133" s="145">
        <v>0.00011</v>
      </c>
    </row>
    <row r="134" spans="1:104" ht="12.75">
      <c r="A134" s="170">
        <v>79</v>
      </c>
      <c r="B134" s="171" t="s">
        <v>269</v>
      </c>
      <c r="C134" s="172" t="s">
        <v>270</v>
      </c>
      <c r="D134" s="173" t="s">
        <v>88</v>
      </c>
      <c r="E134" s="174">
        <v>693.4</v>
      </c>
      <c r="F134" s="174">
        <v>0</v>
      </c>
      <c r="G134" s="175">
        <f t="shared" si="24"/>
        <v>0</v>
      </c>
      <c r="O134" s="169">
        <v>2</v>
      </c>
      <c r="AA134" s="145">
        <v>1</v>
      </c>
      <c r="AB134" s="145">
        <v>7</v>
      </c>
      <c r="AC134" s="145">
        <v>7</v>
      </c>
      <c r="AZ134" s="145">
        <v>2</v>
      </c>
      <c r="BA134" s="145">
        <f t="shared" si="25"/>
        <v>0</v>
      </c>
      <c r="BB134" s="145">
        <f t="shared" si="26"/>
        <v>0</v>
      </c>
      <c r="BC134" s="145">
        <f t="shared" si="27"/>
        <v>0</v>
      </c>
      <c r="BD134" s="145">
        <f t="shared" si="28"/>
        <v>0</v>
      </c>
      <c r="BE134" s="145">
        <f t="shared" si="29"/>
        <v>0</v>
      </c>
      <c r="CA134" s="176">
        <v>1</v>
      </c>
      <c r="CB134" s="176">
        <v>7</v>
      </c>
      <c r="CZ134" s="145">
        <v>0</v>
      </c>
    </row>
    <row r="135" spans="1:104" ht="12.75">
      <c r="A135" s="170">
        <v>80</v>
      </c>
      <c r="B135" s="171" t="s">
        <v>271</v>
      </c>
      <c r="C135" s="172" t="s">
        <v>272</v>
      </c>
      <c r="D135" s="173" t="s">
        <v>223</v>
      </c>
      <c r="E135" s="174">
        <v>4</v>
      </c>
      <c r="F135" s="174">
        <v>0</v>
      </c>
      <c r="G135" s="175">
        <f t="shared" si="24"/>
        <v>0</v>
      </c>
      <c r="O135" s="169">
        <v>2</v>
      </c>
      <c r="AA135" s="145">
        <v>1</v>
      </c>
      <c r="AB135" s="145">
        <v>0</v>
      </c>
      <c r="AC135" s="145">
        <v>0</v>
      </c>
      <c r="AZ135" s="145">
        <v>2</v>
      </c>
      <c r="BA135" s="145">
        <f t="shared" si="25"/>
        <v>0</v>
      </c>
      <c r="BB135" s="145">
        <f t="shared" si="26"/>
        <v>0</v>
      </c>
      <c r="BC135" s="145">
        <f t="shared" si="27"/>
        <v>0</v>
      </c>
      <c r="BD135" s="145">
        <f t="shared" si="28"/>
        <v>0</v>
      </c>
      <c r="BE135" s="145">
        <f t="shared" si="29"/>
        <v>0</v>
      </c>
      <c r="CA135" s="176">
        <v>1</v>
      </c>
      <c r="CB135" s="176">
        <v>0</v>
      </c>
      <c r="CZ135" s="145">
        <v>0</v>
      </c>
    </row>
    <row r="136" spans="1:104" ht="12.75">
      <c r="A136" s="170">
        <v>81</v>
      </c>
      <c r="B136" s="171" t="s">
        <v>273</v>
      </c>
      <c r="C136" s="172" t="s">
        <v>274</v>
      </c>
      <c r="D136" s="173" t="s">
        <v>223</v>
      </c>
      <c r="E136" s="174">
        <v>3</v>
      </c>
      <c r="F136" s="174">
        <v>0</v>
      </c>
      <c r="G136" s="175">
        <f t="shared" si="24"/>
        <v>0</v>
      </c>
      <c r="O136" s="169">
        <v>2</v>
      </c>
      <c r="AA136" s="145">
        <v>1</v>
      </c>
      <c r="AB136" s="145">
        <v>7</v>
      </c>
      <c r="AC136" s="145">
        <v>7</v>
      </c>
      <c r="AZ136" s="145">
        <v>2</v>
      </c>
      <c r="BA136" s="145">
        <f t="shared" si="25"/>
        <v>0</v>
      </c>
      <c r="BB136" s="145">
        <f t="shared" si="26"/>
        <v>0</v>
      </c>
      <c r="BC136" s="145">
        <f t="shared" si="27"/>
        <v>0</v>
      </c>
      <c r="BD136" s="145">
        <f t="shared" si="28"/>
        <v>0</v>
      </c>
      <c r="BE136" s="145">
        <f t="shared" si="29"/>
        <v>0</v>
      </c>
      <c r="CA136" s="176">
        <v>1</v>
      </c>
      <c r="CB136" s="176">
        <v>7</v>
      </c>
      <c r="CZ136" s="145">
        <v>0.01334</v>
      </c>
    </row>
    <row r="137" spans="1:104" ht="12.75">
      <c r="A137" s="170">
        <v>82</v>
      </c>
      <c r="B137" s="171" t="s">
        <v>275</v>
      </c>
      <c r="C137" s="172" t="s">
        <v>276</v>
      </c>
      <c r="D137" s="173" t="s">
        <v>107</v>
      </c>
      <c r="E137" s="174">
        <v>86.4</v>
      </c>
      <c r="F137" s="174">
        <v>0</v>
      </c>
      <c r="G137" s="175">
        <f t="shared" si="24"/>
        <v>0</v>
      </c>
      <c r="O137" s="169">
        <v>2</v>
      </c>
      <c r="AA137" s="145">
        <v>1</v>
      </c>
      <c r="AB137" s="145">
        <v>7</v>
      </c>
      <c r="AC137" s="145">
        <v>7</v>
      </c>
      <c r="AZ137" s="145">
        <v>2</v>
      </c>
      <c r="BA137" s="145">
        <f t="shared" si="25"/>
        <v>0</v>
      </c>
      <c r="BB137" s="145">
        <f t="shared" si="26"/>
        <v>0</v>
      </c>
      <c r="BC137" s="145">
        <f t="shared" si="27"/>
        <v>0</v>
      </c>
      <c r="BD137" s="145">
        <f t="shared" si="28"/>
        <v>0</v>
      </c>
      <c r="BE137" s="145">
        <f t="shared" si="29"/>
        <v>0</v>
      </c>
      <c r="CA137" s="176">
        <v>1</v>
      </c>
      <c r="CB137" s="176">
        <v>7</v>
      </c>
      <c r="CZ137" s="145">
        <v>0</v>
      </c>
    </row>
    <row r="138" spans="1:104" ht="22.5">
      <c r="A138" s="170">
        <v>83</v>
      </c>
      <c r="B138" s="171" t="s">
        <v>277</v>
      </c>
      <c r="C138" s="172" t="s">
        <v>278</v>
      </c>
      <c r="D138" s="173" t="s">
        <v>223</v>
      </c>
      <c r="E138" s="174">
        <v>4</v>
      </c>
      <c r="F138" s="174">
        <v>0</v>
      </c>
      <c r="G138" s="175">
        <f t="shared" si="24"/>
        <v>0</v>
      </c>
      <c r="O138" s="169">
        <v>2</v>
      </c>
      <c r="AA138" s="145">
        <v>1</v>
      </c>
      <c r="AB138" s="145">
        <v>7</v>
      </c>
      <c r="AC138" s="145">
        <v>7</v>
      </c>
      <c r="AZ138" s="145">
        <v>2</v>
      </c>
      <c r="BA138" s="145">
        <f t="shared" si="25"/>
        <v>0</v>
      </c>
      <c r="BB138" s="145">
        <f t="shared" si="26"/>
        <v>0</v>
      </c>
      <c r="BC138" s="145">
        <f t="shared" si="27"/>
        <v>0</v>
      </c>
      <c r="BD138" s="145">
        <f t="shared" si="28"/>
        <v>0</v>
      </c>
      <c r="BE138" s="145">
        <f t="shared" si="29"/>
        <v>0</v>
      </c>
      <c r="CA138" s="176">
        <v>1</v>
      </c>
      <c r="CB138" s="176">
        <v>7</v>
      </c>
      <c r="CZ138" s="145">
        <v>0.0093</v>
      </c>
    </row>
    <row r="139" spans="1:104" ht="22.5">
      <c r="A139" s="170">
        <v>84</v>
      </c>
      <c r="B139" s="171" t="s">
        <v>279</v>
      </c>
      <c r="C139" s="172" t="s">
        <v>280</v>
      </c>
      <c r="D139" s="173" t="s">
        <v>88</v>
      </c>
      <c r="E139" s="174">
        <v>126.275</v>
      </c>
      <c r="F139" s="174">
        <v>0</v>
      </c>
      <c r="G139" s="175">
        <f t="shared" si="24"/>
        <v>0</v>
      </c>
      <c r="O139" s="169">
        <v>2</v>
      </c>
      <c r="AA139" s="145">
        <v>1</v>
      </c>
      <c r="AB139" s="145">
        <v>7</v>
      </c>
      <c r="AC139" s="145">
        <v>7</v>
      </c>
      <c r="AZ139" s="145">
        <v>2</v>
      </c>
      <c r="BA139" s="145">
        <f t="shared" si="25"/>
        <v>0</v>
      </c>
      <c r="BB139" s="145">
        <f t="shared" si="26"/>
        <v>0</v>
      </c>
      <c r="BC139" s="145">
        <f t="shared" si="27"/>
        <v>0</v>
      </c>
      <c r="BD139" s="145">
        <f t="shared" si="28"/>
        <v>0</v>
      </c>
      <c r="BE139" s="145">
        <f t="shared" si="29"/>
        <v>0</v>
      </c>
      <c r="CA139" s="176">
        <v>1</v>
      </c>
      <c r="CB139" s="176">
        <v>7</v>
      </c>
      <c r="CZ139" s="145">
        <v>3E-05</v>
      </c>
    </row>
    <row r="140" spans="1:104" ht="12.75">
      <c r="A140" s="170">
        <v>85</v>
      </c>
      <c r="B140" s="171" t="s">
        <v>281</v>
      </c>
      <c r="C140" s="172" t="s">
        <v>282</v>
      </c>
      <c r="D140" s="173" t="s">
        <v>88</v>
      </c>
      <c r="E140" s="174">
        <v>625.475</v>
      </c>
      <c r="F140" s="174">
        <v>0</v>
      </c>
      <c r="G140" s="175">
        <f t="shared" si="24"/>
        <v>0</v>
      </c>
      <c r="O140" s="169">
        <v>2</v>
      </c>
      <c r="AA140" s="145">
        <v>1</v>
      </c>
      <c r="AB140" s="145">
        <v>7</v>
      </c>
      <c r="AC140" s="145">
        <v>7</v>
      </c>
      <c r="AZ140" s="145">
        <v>2</v>
      </c>
      <c r="BA140" s="145">
        <f t="shared" si="25"/>
        <v>0</v>
      </c>
      <c r="BB140" s="145">
        <f t="shared" si="26"/>
        <v>0</v>
      </c>
      <c r="BC140" s="145">
        <f t="shared" si="27"/>
        <v>0</v>
      </c>
      <c r="BD140" s="145">
        <f t="shared" si="28"/>
        <v>0</v>
      </c>
      <c r="BE140" s="145">
        <f t="shared" si="29"/>
        <v>0</v>
      </c>
      <c r="CA140" s="176">
        <v>1</v>
      </c>
      <c r="CB140" s="176">
        <v>7</v>
      </c>
      <c r="CZ140" s="145">
        <v>0.07218</v>
      </c>
    </row>
    <row r="141" spans="1:15" ht="12.75">
      <c r="A141" s="177"/>
      <c r="B141" s="178"/>
      <c r="C141" s="255"/>
      <c r="D141" s="256"/>
      <c r="E141" s="256"/>
      <c r="F141" s="256"/>
      <c r="G141" s="257"/>
      <c r="L141" s="179"/>
      <c r="O141" s="169">
        <v>3</v>
      </c>
    </row>
    <row r="142" spans="1:104" ht="12.75">
      <c r="A142" s="170">
        <v>86</v>
      </c>
      <c r="B142" s="171" t="s">
        <v>283</v>
      </c>
      <c r="C142" s="172" t="s">
        <v>284</v>
      </c>
      <c r="D142" s="173" t="s">
        <v>107</v>
      </c>
      <c r="E142" s="174">
        <v>42</v>
      </c>
      <c r="F142" s="174">
        <v>0</v>
      </c>
      <c r="G142" s="175">
        <f>E142*F142</f>
        <v>0</v>
      </c>
      <c r="O142" s="169">
        <v>2</v>
      </c>
      <c r="AA142" s="145">
        <v>1</v>
      </c>
      <c r="AB142" s="145">
        <v>7</v>
      </c>
      <c r="AC142" s="145">
        <v>7</v>
      </c>
      <c r="AZ142" s="145">
        <v>2</v>
      </c>
      <c r="BA142" s="145">
        <f>IF(AZ142=1,G142,0)</f>
        <v>0</v>
      </c>
      <c r="BB142" s="145">
        <f>IF(AZ142=2,G142,0)</f>
        <v>0</v>
      </c>
      <c r="BC142" s="145">
        <f>IF(AZ142=3,G142,0)</f>
        <v>0</v>
      </c>
      <c r="BD142" s="145">
        <f>IF(AZ142=4,G142,0)</f>
        <v>0</v>
      </c>
      <c r="BE142" s="145">
        <f>IF(AZ142=5,G142,0)</f>
        <v>0</v>
      </c>
      <c r="CA142" s="176">
        <v>1</v>
      </c>
      <c r="CB142" s="176">
        <v>7</v>
      </c>
      <c r="CZ142" s="145">
        <v>0.01064</v>
      </c>
    </row>
    <row r="143" spans="1:104" ht="12.75">
      <c r="A143" s="170">
        <v>87</v>
      </c>
      <c r="B143" s="171" t="s">
        <v>285</v>
      </c>
      <c r="C143" s="172" t="s">
        <v>286</v>
      </c>
      <c r="D143" s="173" t="s">
        <v>107</v>
      </c>
      <c r="E143" s="174">
        <v>13.2</v>
      </c>
      <c r="F143" s="174">
        <v>0</v>
      </c>
      <c r="G143" s="175">
        <f>E143*F143</f>
        <v>0</v>
      </c>
      <c r="O143" s="169">
        <v>2</v>
      </c>
      <c r="AA143" s="145">
        <v>1</v>
      </c>
      <c r="AB143" s="145">
        <v>7</v>
      </c>
      <c r="AC143" s="145">
        <v>7</v>
      </c>
      <c r="AZ143" s="145">
        <v>2</v>
      </c>
      <c r="BA143" s="145">
        <f>IF(AZ143=1,G143,0)</f>
        <v>0</v>
      </c>
      <c r="BB143" s="145">
        <f>IF(AZ143=2,G143,0)</f>
        <v>0</v>
      </c>
      <c r="BC143" s="145">
        <f>IF(AZ143=3,G143,0)</f>
        <v>0</v>
      </c>
      <c r="BD143" s="145">
        <f>IF(AZ143=4,G143,0)</f>
        <v>0</v>
      </c>
      <c r="BE143" s="145">
        <f>IF(AZ143=5,G143,0)</f>
        <v>0</v>
      </c>
      <c r="CA143" s="176">
        <v>1</v>
      </c>
      <c r="CB143" s="176">
        <v>7</v>
      </c>
      <c r="CZ143" s="145">
        <v>0.01062</v>
      </c>
    </row>
    <row r="144" spans="1:104" ht="12.75">
      <c r="A144" s="170">
        <v>88</v>
      </c>
      <c r="B144" s="171" t="s">
        <v>287</v>
      </c>
      <c r="C144" s="172" t="s">
        <v>288</v>
      </c>
      <c r="D144" s="173" t="s">
        <v>88</v>
      </c>
      <c r="E144" s="174">
        <v>730.2856</v>
      </c>
      <c r="F144" s="174">
        <v>0</v>
      </c>
      <c r="G144" s="175">
        <f>E144*F144</f>
        <v>0</v>
      </c>
      <c r="O144" s="169">
        <v>2</v>
      </c>
      <c r="AA144" s="145">
        <v>1</v>
      </c>
      <c r="AB144" s="145">
        <v>7</v>
      </c>
      <c r="AC144" s="145">
        <v>7</v>
      </c>
      <c r="AZ144" s="145">
        <v>2</v>
      </c>
      <c r="BA144" s="145">
        <f>IF(AZ144=1,G144,0)</f>
        <v>0</v>
      </c>
      <c r="BB144" s="145">
        <f>IF(AZ144=2,G144,0)</f>
        <v>0</v>
      </c>
      <c r="BC144" s="145">
        <f>IF(AZ144=3,G144,0)</f>
        <v>0</v>
      </c>
      <c r="BD144" s="145">
        <f>IF(AZ144=4,G144,0)</f>
        <v>0</v>
      </c>
      <c r="BE144" s="145">
        <f>IF(AZ144=5,G144,0)</f>
        <v>0</v>
      </c>
      <c r="CA144" s="176">
        <v>1</v>
      </c>
      <c r="CB144" s="176">
        <v>7</v>
      </c>
      <c r="CZ144" s="145">
        <v>0</v>
      </c>
    </row>
    <row r="145" spans="1:104" ht="12.75">
      <c r="A145" s="170">
        <v>89</v>
      </c>
      <c r="B145" s="171" t="s">
        <v>289</v>
      </c>
      <c r="C145" s="172" t="s">
        <v>290</v>
      </c>
      <c r="D145" s="173" t="s">
        <v>61</v>
      </c>
      <c r="E145" s="174"/>
      <c r="F145" s="174">
        <v>0</v>
      </c>
      <c r="G145" s="175">
        <f aca="true" t="shared" si="30" ref="G145:G154">E145*F145</f>
        <v>0</v>
      </c>
      <c r="O145" s="169">
        <v>2</v>
      </c>
      <c r="AA145" s="145">
        <v>7</v>
      </c>
      <c r="AB145" s="145">
        <v>1002</v>
      </c>
      <c r="AC145" s="145">
        <v>5</v>
      </c>
      <c r="AZ145" s="145">
        <v>2</v>
      </c>
      <c r="BA145" s="145">
        <f aca="true" t="shared" si="31" ref="BA145:BA154">IF(AZ145=1,G145,0)</f>
        <v>0</v>
      </c>
      <c r="BB145" s="145">
        <f aca="true" t="shared" si="32" ref="BB145:BB154">IF(AZ145=2,G145,0)</f>
        <v>0</v>
      </c>
      <c r="BC145" s="145">
        <f aca="true" t="shared" si="33" ref="BC145:BC154">IF(AZ145=3,G145,0)</f>
        <v>0</v>
      </c>
      <c r="BD145" s="145">
        <f aca="true" t="shared" si="34" ref="BD145:BD154">IF(AZ145=4,G145,0)</f>
        <v>0</v>
      </c>
      <c r="BE145" s="145">
        <f aca="true" t="shared" si="35" ref="BE145:BE154">IF(AZ145=5,G145,0)</f>
        <v>0</v>
      </c>
      <c r="CA145" s="176">
        <v>7</v>
      </c>
      <c r="CB145" s="176">
        <v>1002</v>
      </c>
      <c r="CZ145" s="145">
        <v>0</v>
      </c>
    </row>
    <row r="146" spans="1:104" ht="12.75">
      <c r="A146" s="170">
        <v>90</v>
      </c>
      <c r="B146" s="171" t="s">
        <v>135</v>
      </c>
      <c r="C146" s="172" t="s">
        <v>136</v>
      </c>
      <c r="D146" s="173" t="s">
        <v>137</v>
      </c>
      <c r="E146" s="174">
        <v>46.4578</v>
      </c>
      <c r="F146" s="174">
        <v>0</v>
      </c>
      <c r="G146" s="175">
        <f t="shared" si="30"/>
        <v>0</v>
      </c>
      <c r="O146" s="169">
        <v>2</v>
      </c>
      <c r="AA146" s="145">
        <v>8</v>
      </c>
      <c r="AB146" s="145">
        <v>0</v>
      </c>
      <c r="AC146" s="145">
        <v>3</v>
      </c>
      <c r="AZ146" s="145">
        <v>2</v>
      </c>
      <c r="BA146" s="145">
        <f t="shared" si="31"/>
        <v>0</v>
      </c>
      <c r="BB146" s="145">
        <f t="shared" si="32"/>
        <v>0</v>
      </c>
      <c r="BC146" s="145">
        <f t="shared" si="33"/>
        <v>0</v>
      </c>
      <c r="BD146" s="145">
        <f t="shared" si="34"/>
        <v>0</v>
      </c>
      <c r="BE146" s="145">
        <f t="shared" si="35"/>
        <v>0</v>
      </c>
      <c r="CA146" s="176">
        <v>8</v>
      </c>
      <c r="CB146" s="176">
        <v>0</v>
      </c>
      <c r="CZ146" s="145">
        <v>0</v>
      </c>
    </row>
    <row r="147" spans="1:104" ht="12.75">
      <c r="A147" s="170">
        <v>91</v>
      </c>
      <c r="B147" s="171" t="s">
        <v>138</v>
      </c>
      <c r="C147" s="172" t="s">
        <v>139</v>
      </c>
      <c r="D147" s="173" t="s">
        <v>137</v>
      </c>
      <c r="E147" s="174">
        <v>46.4578</v>
      </c>
      <c r="F147" s="174">
        <v>0</v>
      </c>
      <c r="G147" s="175">
        <f t="shared" si="30"/>
        <v>0</v>
      </c>
      <c r="O147" s="169">
        <v>2</v>
      </c>
      <c r="AA147" s="145">
        <v>8</v>
      </c>
      <c r="AB147" s="145">
        <v>0</v>
      </c>
      <c r="AC147" s="145">
        <v>3</v>
      </c>
      <c r="AZ147" s="145">
        <v>2</v>
      </c>
      <c r="BA147" s="145">
        <f t="shared" si="31"/>
        <v>0</v>
      </c>
      <c r="BB147" s="145">
        <f t="shared" si="32"/>
        <v>0</v>
      </c>
      <c r="BC147" s="145">
        <f t="shared" si="33"/>
        <v>0</v>
      </c>
      <c r="BD147" s="145">
        <f t="shared" si="34"/>
        <v>0</v>
      </c>
      <c r="BE147" s="145">
        <f t="shared" si="35"/>
        <v>0</v>
      </c>
      <c r="CA147" s="176">
        <v>8</v>
      </c>
      <c r="CB147" s="176">
        <v>0</v>
      </c>
      <c r="CZ147" s="145">
        <v>0</v>
      </c>
    </row>
    <row r="148" spans="1:104" ht="12.75">
      <c r="A148" s="170">
        <v>92</v>
      </c>
      <c r="B148" s="171" t="s">
        <v>140</v>
      </c>
      <c r="C148" s="172" t="s">
        <v>141</v>
      </c>
      <c r="D148" s="173" t="s">
        <v>137</v>
      </c>
      <c r="E148" s="174">
        <v>46.4578</v>
      </c>
      <c r="F148" s="174">
        <v>0</v>
      </c>
      <c r="G148" s="175">
        <f t="shared" si="30"/>
        <v>0</v>
      </c>
      <c r="O148" s="169">
        <v>2</v>
      </c>
      <c r="AA148" s="145">
        <v>8</v>
      </c>
      <c r="AB148" s="145">
        <v>0</v>
      </c>
      <c r="AC148" s="145">
        <v>3</v>
      </c>
      <c r="AZ148" s="145">
        <v>2</v>
      </c>
      <c r="BA148" s="145">
        <f t="shared" si="31"/>
        <v>0</v>
      </c>
      <c r="BB148" s="145">
        <f t="shared" si="32"/>
        <v>0</v>
      </c>
      <c r="BC148" s="145">
        <f t="shared" si="33"/>
        <v>0</v>
      </c>
      <c r="BD148" s="145">
        <f t="shared" si="34"/>
        <v>0</v>
      </c>
      <c r="BE148" s="145">
        <f t="shared" si="35"/>
        <v>0</v>
      </c>
      <c r="CA148" s="176">
        <v>8</v>
      </c>
      <c r="CB148" s="176">
        <v>0</v>
      </c>
      <c r="CZ148" s="145">
        <v>0</v>
      </c>
    </row>
    <row r="149" spans="1:104" ht="12.75">
      <c r="A149" s="170">
        <v>93</v>
      </c>
      <c r="B149" s="171" t="s">
        <v>142</v>
      </c>
      <c r="C149" s="172" t="s">
        <v>143</v>
      </c>
      <c r="D149" s="173" t="s">
        <v>137</v>
      </c>
      <c r="E149" s="174">
        <v>92.9156</v>
      </c>
      <c r="F149" s="174">
        <v>0</v>
      </c>
      <c r="G149" s="175">
        <f t="shared" si="30"/>
        <v>0</v>
      </c>
      <c r="O149" s="169">
        <v>2</v>
      </c>
      <c r="AA149" s="145">
        <v>8</v>
      </c>
      <c r="AB149" s="145">
        <v>0</v>
      </c>
      <c r="AC149" s="145">
        <v>3</v>
      </c>
      <c r="AZ149" s="145">
        <v>2</v>
      </c>
      <c r="BA149" s="145">
        <f t="shared" si="31"/>
        <v>0</v>
      </c>
      <c r="BB149" s="145">
        <f t="shared" si="32"/>
        <v>0</v>
      </c>
      <c r="BC149" s="145">
        <f t="shared" si="33"/>
        <v>0</v>
      </c>
      <c r="BD149" s="145">
        <f t="shared" si="34"/>
        <v>0</v>
      </c>
      <c r="BE149" s="145">
        <f t="shared" si="35"/>
        <v>0</v>
      </c>
      <c r="CA149" s="176">
        <v>8</v>
      </c>
      <c r="CB149" s="176">
        <v>0</v>
      </c>
      <c r="CZ149" s="145">
        <v>0</v>
      </c>
    </row>
    <row r="150" spans="1:104" ht="12.75">
      <c r="A150" s="170">
        <v>94</v>
      </c>
      <c r="B150" s="171" t="s">
        <v>144</v>
      </c>
      <c r="C150" s="172" t="s">
        <v>145</v>
      </c>
      <c r="D150" s="173" t="s">
        <v>137</v>
      </c>
      <c r="E150" s="174">
        <v>46.4578</v>
      </c>
      <c r="F150" s="174">
        <v>0</v>
      </c>
      <c r="G150" s="175">
        <f t="shared" si="30"/>
        <v>0</v>
      </c>
      <c r="O150" s="169">
        <v>2</v>
      </c>
      <c r="AA150" s="145">
        <v>8</v>
      </c>
      <c r="AB150" s="145">
        <v>0</v>
      </c>
      <c r="AC150" s="145">
        <v>3</v>
      </c>
      <c r="AZ150" s="145">
        <v>2</v>
      </c>
      <c r="BA150" s="145">
        <f t="shared" si="31"/>
        <v>0</v>
      </c>
      <c r="BB150" s="145">
        <f t="shared" si="32"/>
        <v>0</v>
      </c>
      <c r="BC150" s="145">
        <f t="shared" si="33"/>
        <v>0</v>
      </c>
      <c r="BD150" s="145">
        <f t="shared" si="34"/>
        <v>0</v>
      </c>
      <c r="BE150" s="145">
        <f t="shared" si="35"/>
        <v>0</v>
      </c>
      <c r="CA150" s="176">
        <v>8</v>
      </c>
      <c r="CB150" s="176">
        <v>0</v>
      </c>
      <c r="CZ150" s="145">
        <v>0</v>
      </c>
    </row>
    <row r="151" spans="1:104" ht="12.75">
      <c r="A151" s="170">
        <v>95</v>
      </c>
      <c r="B151" s="171" t="s">
        <v>146</v>
      </c>
      <c r="C151" s="172" t="s">
        <v>147</v>
      </c>
      <c r="D151" s="173" t="s">
        <v>137</v>
      </c>
      <c r="E151" s="174">
        <v>185.8312</v>
      </c>
      <c r="F151" s="174">
        <v>0</v>
      </c>
      <c r="G151" s="175">
        <f t="shared" si="30"/>
        <v>0</v>
      </c>
      <c r="O151" s="169">
        <v>2</v>
      </c>
      <c r="AA151" s="145">
        <v>8</v>
      </c>
      <c r="AB151" s="145">
        <v>0</v>
      </c>
      <c r="AC151" s="145">
        <v>3</v>
      </c>
      <c r="AZ151" s="145">
        <v>2</v>
      </c>
      <c r="BA151" s="145">
        <f t="shared" si="31"/>
        <v>0</v>
      </c>
      <c r="BB151" s="145">
        <f t="shared" si="32"/>
        <v>0</v>
      </c>
      <c r="BC151" s="145">
        <f t="shared" si="33"/>
        <v>0</v>
      </c>
      <c r="BD151" s="145">
        <f t="shared" si="34"/>
        <v>0</v>
      </c>
      <c r="BE151" s="145">
        <f t="shared" si="35"/>
        <v>0</v>
      </c>
      <c r="CA151" s="176">
        <v>8</v>
      </c>
      <c r="CB151" s="176">
        <v>0</v>
      </c>
      <c r="CZ151" s="145">
        <v>0</v>
      </c>
    </row>
    <row r="152" spans="1:104" ht="12.75">
      <c r="A152" s="170">
        <v>96</v>
      </c>
      <c r="B152" s="171" t="s">
        <v>148</v>
      </c>
      <c r="C152" s="172" t="s">
        <v>149</v>
      </c>
      <c r="D152" s="173" t="s">
        <v>137</v>
      </c>
      <c r="E152" s="174">
        <v>46.4578</v>
      </c>
      <c r="F152" s="174">
        <v>0</v>
      </c>
      <c r="G152" s="175">
        <f t="shared" si="30"/>
        <v>0</v>
      </c>
      <c r="O152" s="169">
        <v>2</v>
      </c>
      <c r="AA152" s="145">
        <v>8</v>
      </c>
      <c r="AB152" s="145">
        <v>0</v>
      </c>
      <c r="AC152" s="145">
        <v>3</v>
      </c>
      <c r="AZ152" s="145">
        <v>2</v>
      </c>
      <c r="BA152" s="145">
        <f t="shared" si="31"/>
        <v>0</v>
      </c>
      <c r="BB152" s="145">
        <f t="shared" si="32"/>
        <v>0</v>
      </c>
      <c r="BC152" s="145">
        <f t="shared" si="33"/>
        <v>0</v>
      </c>
      <c r="BD152" s="145">
        <f t="shared" si="34"/>
        <v>0</v>
      </c>
      <c r="BE152" s="145">
        <f t="shared" si="35"/>
        <v>0</v>
      </c>
      <c r="CA152" s="176">
        <v>8</v>
      </c>
      <c r="CB152" s="176">
        <v>0</v>
      </c>
      <c r="CZ152" s="145">
        <v>0</v>
      </c>
    </row>
    <row r="153" spans="1:104" ht="12.75">
      <c r="A153" s="170">
        <v>97</v>
      </c>
      <c r="B153" s="171" t="s">
        <v>150</v>
      </c>
      <c r="C153" s="172" t="s">
        <v>151</v>
      </c>
      <c r="D153" s="173" t="s">
        <v>137</v>
      </c>
      <c r="E153" s="174">
        <v>46.4578</v>
      </c>
      <c r="F153" s="174">
        <v>0</v>
      </c>
      <c r="G153" s="175">
        <f t="shared" si="30"/>
        <v>0</v>
      </c>
      <c r="O153" s="169">
        <v>2</v>
      </c>
      <c r="AA153" s="145">
        <v>8</v>
      </c>
      <c r="AB153" s="145">
        <v>0</v>
      </c>
      <c r="AC153" s="145">
        <v>3</v>
      </c>
      <c r="AZ153" s="145">
        <v>2</v>
      </c>
      <c r="BA153" s="145">
        <f t="shared" si="31"/>
        <v>0</v>
      </c>
      <c r="BB153" s="145">
        <f t="shared" si="32"/>
        <v>0</v>
      </c>
      <c r="BC153" s="145">
        <f t="shared" si="33"/>
        <v>0</v>
      </c>
      <c r="BD153" s="145">
        <f t="shared" si="34"/>
        <v>0</v>
      </c>
      <c r="BE153" s="145">
        <f t="shared" si="35"/>
        <v>0</v>
      </c>
      <c r="CA153" s="176">
        <v>8</v>
      </c>
      <c r="CB153" s="176">
        <v>0</v>
      </c>
      <c r="CZ153" s="145">
        <v>0</v>
      </c>
    </row>
    <row r="154" spans="1:104" ht="12.75">
      <c r="A154" s="170">
        <v>98</v>
      </c>
      <c r="B154" s="171" t="s">
        <v>291</v>
      </c>
      <c r="C154" s="172" t="s">
        <v>292</v>
      </c>
      <c r="D154" s="173" t="s">
        <v>137</v>
      </c>
      <c r="E154" s="174">
        <v>46.4578</v>
      </c>
      <c r="F154" s="174">
        <v>0</v>
      </c>
      <c r="G154" s="175">
        <f t="shared" si="30"/>
        <v>0</v>
      </c>
      <c r="O154" s="169">
        <v>2</v>
      </c>
      <c r="AA154" s="145">
        <v>8</v>
      </c>
      <c r="AB154" s="145">
        <v>0</v>
      </c>
      <c r="AC154" s="145">
        <v>3</v>
      </c>
      <c r="AZ154" s="145">
        <v>2</v>
      </c>
      <c r="BA154" s="145">
        <f t="shared" si="31"/>
        <v>0</v>
      </c>
      <c r="BB154" s="145">
        <f t="shared" si="32"/>
        <v>0</v>
      </c>
      <c r="BC154" s="145">
        <f t="shared" si="33"/>
        <v>0</v>
      </c>
      <c r="BD154" s="145">
        <f t="shared" si="34"/>
        <v>0</v>
      </c>
      <c r="BE154" s="145">
        <f t="shared" si="35"/>
        <v>0</v>
      </c>
      <c r="CA154" s="176">
        <v>8</v>
      </c>
      <c r="CB154" s="176">
        <v>0</v>
      </c>
      <c r="CZ154" s="145">
        <v>0</v>
      </c>
    </row>
    <row r="155" spans="1:57" ht="12.75">
      <c r="A155" s="180"/>
      <c r="B155" s="181" t="s">
        <v>73</v>
      </c>
      <c r="C155" s="182" t="str">
        <f>CONCATENATE(B132," ",C132)</f>
        <v>765 Krytiny tvrdé</v>
      </c>
      <c r="D155" s="183"/>
      <c r="E155" s="184"/>
      <c r="F155" s="185"/>
      <c r="G155" s="186">
        <f>SUM(G132:G154)</f>
        <v>0</v>
      </c>
      <c r="O155" s="169">
        <v>4</v>
      </c>
      <c r="BA155" s="187">
        <f>SUM(BA132:BA154)</f>
        <v>0</v>
      </c>
      <c r="BB155" s="187">
        <f>SUM(BB132:BB154)</f>
        <v>0</v>
      </c>
      <c r="BC155" s="187">
        <f>SUM(BC132:BC154)</f>
        <v>0</v>
      </c>
      <c r="BD155" s="187">
        <f>SUM(BD132:BD154)</f>
        <v>0</v>
      </c>
      <c r="BE155" s="187">
        <f>SUM(BE132:BE154)</f>
        <v>0</v>
      </c>
    </row>
    <row r="156" spans="1:15" ht="12.75">
      <c r="A156" s="162" t="s">
        <v>72</v>
      </c>
      <c r="B156" s="163" t="s">
        <v>293</v>
      </c>
      <c r="C156" s="164" t="s">
        <v>294</v>
      </c>
      <c r="D156" s="165"/>
      <c r="E156" s="166"/>
      <c r="F156" s="166"/>
      <c r="G156" s="167"/>
      <c r="H156" s="168"/>
      <c r="I156" s="168"/>
      <c r="O156" s="169">
        <v>1</v>
      </c>
    </row>
    <row r="157" spans="1:104" ht="12.75">
      <c r="A157" s="170">
        <v>99</v>
      </c>
      <c r="B157" s="171" t="s">
        <v>295</v>
      </c>
      <c r="C157" s="216" t="s">
        <v>296</v>
      </c>
      <c r="D157" s="173" t="s">
        <v>88</v>
      </c>
      <c r="E157" s="174">
        <v>20</v>
      </c>
      <c r="F157" s="174">
        <v>0</v>
      </c>
      <c r="G157" s="218">
        <f>E157*F157</f>
        <v>0</v>
      </c>
      <c r="O157" s="169">
        <v>2</v>
      </c>
      <c r="AA157" s="145">
        <v>1</v>
      </c>
      <c r="AB157" s="145">
        <v>7</v>
      </c>
      <c r="AC157" s="145">
        <v>7</v>
      </c>
      <c r="AZ157" s="145">
        <v>2</v>
      </c>
      <c r="BA157" s="145">
        <f>IF(AZ157=1,G157,0)</f>
        <v>0</v>
      </c>
      <c r="BB157" s="145">
        <f>IF(AZ157=2,G157,0)</f>
        <v>0</v>
      </c>
      <c r="BC157" s="145">
        <f>IF(AZ157=3,G157,0)</f>
        <v>0</v>
      </c>
      <c r="BD157" s="145">
        <f>IF(AZ157=4,G157,0)</f>
        <v>0</v>
      </c>
      <c r="BE157" s="145">
        <f>IF(AZ157=5,G157,0)</f>
        <v>0</v>
      </c>
      <c r="CA157" s="176">
        <v>1</v>
      </c>
      <c r="CB157" s="176">
        <v>7</v>
      </c>
      <c r="CZ157" s="145">
        <v>0.00022</v>
      </c>
    </row>
    <row r="158" spans="1:15" ht="22.5">
      <c r="A158" s="177"/>
      <c r="B158" s="178"/>
      <c r="C158" s="214" t="s">
        <v>297</v>
      </c>
      <c r="D158" s="217"/>
      <c r="E158" s="217"/>
      <c r="F158" s="217"/>
      <c r="G158" s="215"/>
      <c r="L158" s="179" t="s">
        <v>297</v>
      </c>
      <c r="O158" s="169">
        <v>3</v>
      </c>
    </row>
    <row r="159" spans="1:104" ht="12.75">
      <c r="A159" s="170">
        <v>100</v>
      </c>
      <c r="B159" s="171" t="s">
        <v>298</v>
      </c>
      <c r="C159" s="216" t="s">
        <v>299</v>
      </c>
      <c r="D159" s="173" t="s">
        <v>88</v>
      </c>
      <c r="E159" s="174">
        <v>1156.7225</v>
      </c>
      <c r="F159" s="174">
        <v>0</v>
      </c>
      <c r="G159" s="218">
        <f>E159*F159</f>
        <v>0</v>
      </c>
      <c r="O159" s="169">
        <v>2</v>
      </c>
      <c r="AA159" s="145">
        <v>1</v>
      </c>
      <c r="AB159" s="145">
        <v>7</v>
      </c>
      <c r="AC159" s="145">
        <v>7</v>
      </c>
      <c r="AZ159" s="145">
        <v>2</v>
      </c>
      <c r="BA159" s="145">
        <f>IF(AZ159=1,G159,0)</f>
        <v>0</v>
      </c>
      <c r="BB159" s="145">
        <f>IF(AZ159=2,G159,0)</f>
        <v>0</v>
      </c>
      <c r="BC159" s="145">
        <f>IF(AZ159=3,G159,0)</f>
        <v>0</v>
      </c>
      <c r="BD159" s="145">
        <f>IF(AZ159=4,G159,0)</f>
        <v>0</v>
      </c>
      <c r="BE159" s="145">
        <f>IF(AZ159=5,G159,0)</f>
        <v>0</v>
      </c>
      <c r="CA159" s="176">
        <v>1</v>
      </c>
      <c r="CB159" s="176">
        <v>7</v>
      </c>
      <c r="CZ159" s="145">
        <v>0.00016</v>
      </c>
    </row>
    <row r="160" spans="1:15" ht="45">
      <c r="A160" s="177"/>
      <c r="B160" s="178"/>
      <c r="C160" s="214" t="s">
        <v>300</v>
      </c>
      <c r="D160" s="222"/>
      <c r="E160" s="222"/>
      <c r="F160" s="222"/>
      <c r="G160" s="215"/>
      <c r="L160" s="179" t="s">
        <v>300</v>
      </c>
      <c r="O160" s="169">
        <v>3</v>
      </c>
    </row>
    <row r="161" spans="1:15" ht="22.5">
      <c r="A161" s="177"/>
      <c r="B161" s="178"/>
      <c r="C161" s="214" t="s">
        <v>301</v>
      </c>
      <c r="D161" s="222"/>
      <c r="E161" s="222"/>
      <c r="F161" s="222"/>
      <c r="G161" s="215"/>
      <c r="L161" s="179" t="s">
        <v>301</v>
      </c>
      <c r="O161" s="169">
        <v>3</v>
      </c>
    </row>
    <row r="162" spans="1:15" ht="22.5">
      <c r="A162" s="177"/>
      <c r="B162" s="178"/>
      <c r="C162" s="214" t="s">
        <v>302</v>
      </c>
      <c r="D162" s="217"/>
      <c r="E162" s="217"/>
      <c r="F162" s="217"/>
      <c r="G162" s="215"/>
      <c r="L162" s="179" t="s">
        <v>302</v>
      </c>
      <c r="O162" s="169">
        <v>3</v>
      </c>
    </row>
    <row r="163" spans="1:104" ht="22.5">
      <c r="A163" s="170">
        <v>101</v>
      </c>
      <c r="B163" s="171" t="s">
        <v>303</v>
      </c>
      <c r="C163" s="216" t="s">
        <v>304</v>
      </c>
      <c r="D163" s="173" t="s">
        <v>88</v>
      </c>
      <c r="E163" s="174">
        <v>73</v>
      </c>
      <c r="F163" s="174">
        <v>0</v>
      </c>
      <c r="G163" s="218">
        <f>E163*F163</f>
        <v>0</v>
      </c>
      <c r="O163" s="169">
        <v>2</v>
      </c>
      <c r="AA163" s="145">
        <v>1</v>
      </c>
      <c r="AB163" s="145">
        <v>7</v>
      </c>
      <c r="AC163" s="145">
        <v>7</v>
      </c>
      <c r="AZ163" s="145">
        <v>2</v>
      </c>
      <c r="BA163" s="145">
        <f>IF(AZ163=1,G163,0)</f>
        <v>0</v>
      </c>
      <c r="BB163" s="145">
        <f>IF(AZ163=2,G163,0)</f>
        <v>0</v>
      </c>
      <c r="BC163" s="145">
        <f>IF(AZ163=3,G163,0)</f>
        <v>0</v>
      </c>
      <c r="BD163" s="145">
        <f>IF(AZ163=4,G163,0)</f>
        <v>0</v>
      </c>
      <c r="BE163" s="145">
        <f>IF(AZ163=5,G163,0)</f>
        <v>0</v>
      </c>
      <c r="CA163" s="176">
        <v>1</v>
      </c>
      <c r="CB163" s="176">
        <v>7</v>
      </c>
      <c r="CZ163" s="145">
        <v>0</v>
      </c>
    </row>
    <row r="164" spans="1:15" ht="12.75">
      <c r="A164" s="177"/>
      <c r="B164" s="178"/>
      <c r="C164" s="214" t="s">
        <v>305</v>
      </c>
      <c r="D164" s="222"/>
      <c r="E164" s="222"/>
      <c r="F164" s="222"/>
      <c r="G164" s="215"/>
      <c r="L164" s="179" t="s">
        <v>305</v>
      </c>
      <c r="O164" s="169">
        <v>3</v>
      </c>
    </row>
    <row r="165" spans="1:15" ht="12.75">
      <c r="A165" s="177"/>
      <c r="B165" s="178"/>
      <c r="C165" s="214" t="s">
        <v>306</v>
      </c>
      <c r="D165" s="217"/>
      <c r="E165" s="217"/>
      <c r="F165" s="217"/>
      <c r="G165" s="215"/>
      <c r="L165" s="179" t="s">
        <v>306</v>
      </c>
      <c r="O165" s="169">
        <v>3</v>
      </c>
    </row>
    <row r="166" spans="1:57" ht="12.75">
      <c r="A166" s="180"/>
      <c r="B166" s="181" t="s">
        <v>73</v>
      </c>
      <c r="C166" s="182" t="str">
        <f>CONCATENATE(B156," ",C156)</f>
        <v>783 Nátěry</v>
      </c>
      <c r="D166" s="183"/>
      <c r="E166" s="184"/>
      <c r="F166" s="185"/>
      <c r="G166" s="186">
        <f>SUM(G156:G165)</f>
        <v>0</v>
      </c>
      <c r="O166" s="169">
        <v>4</v>
      </c>
      <c r="BA166" s="187">
        <f>SUM(BA156:BA165)</f>
        <v>0</v>
      </c>
      <c r="BB166" s="187">
        <f>SUM(BB156:BB165)</f>
        <v>0</v>
      </c>
      <c r="BC166" s="187">
        <f>SUM(BC156:BC165)</f>
        <v>0</v>
      </c>
      <c r="BD166" s="187">
        <f>SUM(BD156:BD165)</f>
        <v>0</v>
      </c>
      <c r="BE166" s="187">
        <f>SUM(BE156:BE165)</f>
        <v>0</v>
      </c>
    </row>
    <row r="167" spans="1:15" ht="12.75">
      <c r="A167" s="162" t="s">
        <v>72</v>
      </c>
      <c r="B167" s="163" t="s">
        <v>307</v>
      </c>
      <c r="C167" s="164" t="s">
        <v>308</v>
      </c>
      <c r="D167" s="165"/>
      <c r="E167" s="166"/>
      <c r="F167" s="166"/>
      <c r="G167" s="167"/>
      <c r="H167" s="168"/>
      <c r="I167" s="168"/>
      <c r="O167" s="169">
        <v>1</v>
      </c>
    </row>
    <row r="168" spans="1:104" ht="12.75">
      <c r="A168" s="170">
        <v>102</v>
      </c>
      <c r="B168" s="171" t="s">
        <v>309</v>
      </c>
      <c r="C168" s="216" t="s">
        <v>310</v>
      </c>
      <c r="D168" s="173" t="s">
        <v>311</v>
      </c>
      <c r="E168" s="174">
        <v>1</v>
      </c>
      <c r="F168" s="174">
        <v>0</v>
      </c>
      <c r="G168" s="218">
        <f>E168*F168</f>
        <v>0</v>
      </c>
      <c r="O168" s="169">
        <v>2</v>
      </c>
      <c r="AA168" s="145">
        <v>12</v>
      </c>
      <c r="AB168" s="145">
        <v>0</v>
      </c>
      <c r="AC168" s="145">
        <v>102</v>
      </c>
      <c r="AZ168" s="145">
        <v>4</v>
      </c>
      <c r="BA168" s="145">
        <f>IF(AZ168=1,G168,0)</f>
        <v>0</v>
      </c>
      <c r="BB168" s="145">
        <f>IF(AZ168=2,G168,0)</f>
        <v>0</v>
      </c>
      <c r="BC168" s="145">
        <f>IF(AZ168=3,G168,0)</f>
        <v>0</v>
      </c>
      <c r="BD168" s="145">
        <f>IF(AZ168=4,G168,0)</f>
        <v>0</v>
      </c>
      <c r="BE168" s="145">
        <f>IF(AZ168=5,G168,0)</f>
        <v>0</v>
      </c>
      <c r="CA168" s="176">
        <v>12</v>
      </c>
      <c r="CB168" s="176">
        <v>0</v>
      </c>
      <c r="CZ168" s="145">
        <v>0</v>
      </c>
    </row>
    <row r="169" spans="1:15" ht="22.5">
      <c r="A169" s="177"/>
      <c r="B169" s="178"/>
      <c r="C169" s="214" t="s">
        <v>312</v>
      </c>
      <c r="D169" s="222"/>
      <c r="E169" s="222"/>
      <c r="F169" s="222"/>
      <c r="G169" s="215"/>
      <c r="L169" s="179" t="s">
        <v>312</v>
      </c>
      <c r="O169" s="169">
        <v>3</v>
      </c>
    </row>
    <row r="170" spans="1:15" ht="12.75">
      <c r="A170" s="177"/>
      <c r="B170" s="178"/>
      <c r="C170" s="214" t="s">
        <v>313</v>
      </c>
      <c r="D170" s="217"/>
      <c r="E170" s="217"/>
      <c r="F170" s="217"/>
      <c r="G170" s="215"/>
      <c r="L170" s="179" t="s">
        <v>313</v>
      </c>
      <c r="O170" s="169">
        <v>3</v>
      </c>
    </row>
    <row r="171" spans="1:57" ht="12.75">
      <c r="A171" s="180"/>
      <c r="B171" s="181" t="s">
        <v>73</v>
      </c>
      <c r="C171" s="182" t="str">
        <f>CONCATENATE(B167," ",C167)</f>
        <v>M21 Elektromontáže</v>
      </c>
      <c r="D171" s="183"/>
      <c r="E171" s="184"/>
      <c r="F171" s="185"/>
      <c r="G171" s="186">
        <f>SUM(G167:G170)</f>
        <v>0</v>
      </c>
      <c r="O171" s="169">
        <v>4</v>
      </c>
      <c r="BA171" s="187">
        <f>SUM(BA167:BA170)</f>
        <v>0</v>
      </c>
      <c r="BB171" s="187">
        <f>SUM(BB167:BB170)</f>
        <v>0</v>
      </c>
      <c r="BC171" s="187">
        <f>SUM(BC167:BC170)</f>
        <v>0</v>
      </c>
      <c r="BD171" s="187">
        <f>SUM(BD167:BD170)</f>
        <v>0</v>
      </c>
      <c r="BE171" s="187">
        <f>SUM(BE167:BE170)</f>
        <v>0</v>
      </c>
    </row>
    <row r="172" ht="12.75">
      <c r="E172" s="145"/>
    </row>
    <row r="173" ht="12.75">
      <c r="E173" s="145"/>
    </row>
    <row r="174" ht="12.75">
      <c r="E174" s="145"/>
    </row>
    <row r="175" ht="12.75">
      <c r="E175" s="145"/>
    </row>
    <row r="176" ht="12.75">
      <c r="E176" s="145"/>
    </row>
    <row r="177" ht="12.75">
      <c r="E177" s="145"/>
    </row>
    <row r="178" ht="12.75">
      <c r="E178" s="145"/>
    </row>
    <row r="179" ht="12.75">
      <c r="E179" s="145"/>
    </row>
    <row r="180" ht="12.75">
      <c r="E180" s="145"/>
    </row>
    <row r="181" ht="12.75">
      <c r="E181" s="145"/>
    </row>
    <row r="182" ht="12.75">
      <c r="E182" s="145"/>
    </row>
    <row r="183" ht="12.75">
      <c r="E183" s="145"/>
    </row>
    <row r="184" ht="12.75">
      <c r="E184" s="145"/>
    </row>
    <row r="185" ht="12.75">
      <c r="E185" s="145"/>
    </row>
    <row r="186" ht="12.75">
      <c r="E186" s="145"/>
    </row>
    <row r="187" ht="12.75">
      <c r="E187" s="145"/>
    </row>
    <row r="188" ht="12.75">
      <c r="E188" s="145"/>
    </row>
    <row r="189" ht="12.75">
      <c r="E189" s="145"/>
    </row>
    <row r="190" ht="12.75">
      <c r="E190" s="145"/>
    </row>
    <row r="191" ht="12.75">
      <c r="E191" s="145"/>
    </row>
    <row r="192" ht="12.75">
      <c r="E192" s="145"/>
    </row>
    <row r="193" ht="12.75">
      <c r="E193" s="145"/>
    </row>
    <row r="194" ht="12.75">
      <c r="E194" s="145"/>
    </row>
    <row r="195" spans="1:7" ht="12.75">
      <c r="A195" s="188"/>
      <c r="B195" s="188"/>
      <c r="C195" s="188"/>
      <c r="D195" s="188"/>
      <c r="E195" s="188"/>
      <c r="F195" s="188"/>
      <c r="G195" s="188"/>
    </row>
    <row r="196" spans="1:7" ht="12.75">
      <c r="A196" s="188"/>
      <c r="B196" s="188"/>
      <c r="C196" s="188"/>
      <c r="D196" s="188"/>
      <c r="E196" s="188"/>
      <c r="F196" s="188"/>
      <c r="G196" s="188"/>
    </row>
    <row r="197" spans="1:7" ht="12.75">
      <c r="A197" s="188"/>
      <c r="B197" s="188"/>
      <c r="C197" s="188"/>
      <c r="D197" s="188"/>
      <c r="E197" s="188"/>
      <c r="F197" s="188"/>
      <c r="G197" s="188"/>
    </row>
    <row r="198" spans="1:7" ht="12.75">
      <c r="A198" s="188"/>
      <c r="B198" s="188"/>
      <c r="C198" s="188"/>
      <c r="D198" s="188"/>
      <c r="E198" s="188"/>
      <c r="F198" s="188"/>
      <c r="G198" s="188"/>
    </row>
    <row r="199" ht="12.75">
      <c r="E199" s="145"/>
    </row>
    <row r="200" ht="12.75">
      <c r="E200" s="145"/>
    </row>
    <row r="201" ht="12.75">
      <c r="E201" s="145"/>
    </row>
    <row r="202" ht="12.75">
      <c r="E202" s="145"/>
    </row>
    <row r="203" ht="12.75">
      <c r="E203" s="145"/>
    </row>
    <row r="204" ht="12.75">
      <c r="E204" s="145"/>
    </row>
    <row r="205" ht="12.75">
      <c r="E205" s="145"/>
    </row>
    <row r="206" ht="12.75">
      <c r="E206" s="145"/>
    </row>
    <row r="207" ht="12.75">
      <c r="E207" s="145"/>
    </row>
    <row r="208" ht="12.75">
      <c r="E208" s="145"/>
    </row>
    <row r="209" ht="12.75">
      <c r="E209" s="145"/>
    </row>
    <row r="210" ht="12.75">
      <c r="E210" s="145"/>
    </row>
    <row r="211" ht="12.75">
      <c r="E211" s="145"/>
    </row>
    <row r="212" ht="12.75">
      <c r="E212" s="145"/>
    </row>
    <row r="213" ht="12.75">
      <c r="E213" s="145"/>
    </row>
    <row r="214" ht="12.75">
      <c r="E214" s="145"/>
    </row>
    <row r="215" ht="12.75">
      <c r="E215" s="145"/>
    </row>
    <row r="216" ht="12.75">
      <c r="E216" s="145"/>
    </row>
    <row r="217" ht="12.75">
      <c r="E217" s="145"/>
    </row>
    <row r="218" ht="12.75">
      <c r="E218" s="145"/>
    </row>
    <row r="219" ht="12.75">
      <c r="E219" s="145"/>
    </row>
    <row r="220" ht="12.75">
      <c r="E220" s="145"/>
    </row>
    <row r="221" ht="12.75">
      <c r="E221" s="145"/>
    </row>
    <row r="222" ht="12.75">
      <c r="E222" s="145"/>
    </row>
    <row r="223" ht="12.75">
      <c r="E223" s="145"/>
    </row>
    <row r="224" ht="12.75">
      <c r="E224" s="145"/>
    </row>
    <row r="225" ht="12.75">
      <c r="E225" s="145"/>
    </row>
    <row r="226" ht="12.75">
      <c r="E226" s="145"/>
    </row>
    <row r="227" ht="12.75">
      <c r="E227" s="145"/>
    </row>
    <row r="228" ht="12.75">
      <c r="E228" s="145"/>
    </row>
    <row r="229" ht="12.75">
      <c r="E229" s="145"/>
    </row>
    <row r="230" spans="1:2" ht="12.75">
      <c r="A230" s="189"/>
      <c r="B230" s="189"/>
    </row>
    <row r="231" spans="1:7" ht="12.75">
      <c r="A231" s="188"/>
      <c r="B231" s="188"/>
      <c r="C231" s="191"/>
      <c r="D231" s="191"/>
      <c r="E231" s="192"/>
      <c r="F231" s="191"/>
      <c r="G231" s="193"/>
    </row>
    <row r="232" spans="1:7" ht="12.75">
      <c r="A232" s="194"/>
      <c r="B232" s="194"/>
      <c r="C232" s="188"/>
      <c r="D232" s="188"/>
      <c r="E232" s="195"/>
      <c r="F232" s="188"/>
      <c r="G232" s="188"/>
    </row>
    <row r="233" spans="1:7" ht="12.75">
      <c r="A233" s="188"/>
      <c r="B233" s="188"/>
      <c r="C233" s="188"/>
      <c r="D233" s="188"/>
      <c r="E233" s="195"/>
      <c r="F233" s="188"/>
      <c r="G233" s="188"/>
    </row>
    <row r="234" spans="1:7" ht="12.75">
      <c r="A234" s="188"/>
      <c r="B234" s="188"/>
      <c r="C234" s="188"/>
      <c r="D234" s="188"/>
      <c r="E234" s="195"/>
      <c r="F234" s="188"/>
      <c r="G234" s="188"/>
    </row>
    <row r="235" spans="1:7" ht="12.75">
      <c r="A235" s="188"/>
      <c r="B235" s="188"/>
      <c r="C235" s="188"/>
      <c r="D235" s="188"/>
      <c r="E235" s="195"/>
      <c r="F235" s="188"/>
      <c r="G235" s="188"/>
    </row>
    <row r="236" spans="1:7" ht="12.75">
      <c r="A236" s="188"/>
      <c r="B236" s="188"/>
      <c r="C236" s="188"/>
      <c r="D236" s="188"/>
      <c r="E236" s="195"/>
      <c r="F236" s="188"/>
      <c r="G236" s="188"/>
    </row>
    <row r="237" spans="1:7" ht="12.75">
      <c r="A237" s="188"/>
      <c r="B237" s="188"/>
      <c r="C237" s="188"/>
      <c r="D237" s="188"/>
      <c r="E237" s="195"/>
      <c r="F237" s="188"/>
      <c r="G237" s="188"/>
    </row>
    <row r="238" spans="1:7" ht="12.75">
      <c r="A238" s="188"/>
      <c r="B238" s="188"/>
      <c r="C238" s="188"/>
      <c r="D238" s="188"/>
      <c r="E238" s="195"/>
      <c r="F238" s="188"/>
      <c r="G238" s="188"/>
    </row>
    <row r="239" spans="1:7" ht="12.75">
      <c r="A239" s="188"/>
      <c r="B239" s="188"/>
      <c r="C239" s="188"/>
      <c r="D239" s="188"/>
      <c r="E239" s="195"/>
      <c r="F239" s="188"/>
      <c r="G239" s="188"/>
    </row>
    <row r="240" spans="1:7" ht="12.75">
      <c r="A240" s="188"/>
      <c r="B240" s="188"/>
      <c r="C240" s="188"/>
      <c r="D240" s="188"/>
      <c r="E240" s="195"/>
      <c r="F240" s="188"/>
      <c r="G240" s="188"/>
    </row>
    <row r="241" spans="1:7" ht="12.75">
      <c r="A241" s="188"/>
      <c r="B241" s="188"/>
      <c r="C241" s="188"/>
      <c r="D241" s="188"/>
      <c r="E241" s="195"/>
      <c r="F241" s="188"/>
      <c r="G241" s="188"/>
    </row>
    <row r="242" spans="1:7" ht="12.75">
      <c r="A242" s="188"/>
      <c r="B242" s="188"/>
      <c r="C242" s="188"/>
      <c r="D242" s="188"/>
      <c r="E242" s="195"/>
      <c r="F242" s="188"/>
      <c r="G242" s="188"/>
    </row>
    <row r="243" spans="1:7" ht="12.75">
      <c r="A243" s="188"/>
      <c r="B243" s="188"/>
      <c r="C243" s="188"/>
      <c r="D243" s="188"/>
      <c r="E243" s="195"/>
      <c r="F243" s="188"/>
      <c r="G243" s="188"/>
    </row>
    <row r="244" spans="1:7" ht="12.75">
      <c r="A244" s="188"/>
      <c r="B244" s="188"/>
      <c r="C244" s="188"/>
      <c r="D244" s="188"/>
      <c r="E244" s="195"/>
      <c r="F244" s="188"/>
      <c r="G244" s="188"/>
    </row>
  </sheetData>
  <sheetProtection/>
  <mergeCells count="7">
    <mergeCell ref="C141:G141"/>
    <mergeCell ref="A1:G1"/>
    <mergeCell ref="A3:B3"/>
    <mergeCell ref="A4:B4"/>
    <mergeCell ref="E4:G4"/>
    <mergeCell ref="C65:G65"/>
    <mergeCell ref="C66:G66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3"/>
  <headerFooter alignWithMargins="0">
    <oddFooter>&amp;L&amp;9Zpracováno programem &amp;"Arial CE,Tučné"BUILDpower,  © RTS, a.s.&amp;R&amp;"Arial,Obyčejné"Strana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</dc:creator>
  <cp:keywords/>
  <dc:description/>
  <cp:lastModifiedBy>Lukáš Záveský</cp:lastModifiedBy>
  <cp:lastPrinted>2014-02-24T06:52:31Z</cp:lastPrinted>
  <dcterms:created xsi:type="dcterms:W3CDTF">2014-01-06T17:31:59Z</dcterms:created>
  <dcterms:modified xsi:type="dcterms:W3CDTF">2014-04-18T12:12:05Z</dcterms:modified>
  <cp:category/>
  <cp:version/>
  <cp:contentType/>
  <cp:contentStatus/>
</cp:coreProperties>
</file>