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Veřejné zakázky\VZ - mimo NEN\2023_ - Vodorovné značení\"/>
    </mc:Choice>
  </mc:AlternateContent>
  <bookViews>
    <workbookView xWindow="0" yWindow="0" windowWidth="28800" windowHeight="12435" firstSheet="1" activeTab="1"/>
  </bookViews>
  <sheets>
    <sheet name="Rekapitulace stavby" sheetId="1" state="hidden" r:id="rId1"/>
    <sheet name="slepý rozpočet" sheetId="2" r:id="rId2"/>
  </sheets>
  <definedNames>
    <definedName name="_xlnm._FilterDatabase" localSheetId="1" hidden="1">'slepý rozpočet'!$C$115:$J$157</definedName>
    <definedName name="_xlnm.Print_Titles" localSheetId="0">'Rekapitulace stavby'!$92:$92</definedName>
    <definedName name="_xlnm.Print_Titles" localSheetId="1">'slepý rozpočet'!$115:$115</definedName>
    <definedName name="_xlnm.Print_Area" localSheetId="0">'Rekapitulace stavby'!$D$4:$AO$76,'Rekapitulace stavby'!$C$82:$AQ$101</definedName>
    <definedName name="_xlnm.Print_Area" localSheetId="1">'slepý rozpočet'!$C$4:$J$74,'slepý rozpočet'!$C$80:$J$97,'slepý rozpočet'!$C$103:$J$157</definedName>
  </definedNames>
  <calcPr calcId="152511"/>
</workbook>
</file>

<file path=xl/calcChain.xml><?xml version="1.0" encoding="utf-8"?>
<calcChain xmlns="http://schemas.openxmlformats.org/spreadsheetml/2006/main">
  <c r="BJ124" i="2" l="1"/>
  <c r="BJ123" i="2"/>
  <c r="BJ122" i="2"/>
  <c r="J18" i="2" l="1"/>
  <c r="E19" i="2"/>
  <c r="J19" i="2"/>
  <c r="J21" i="2"/>
  <c r="E22" i="2"/>
  <c r="J22" i="2"/>
  <c r="D94" i="2" l="1"/>
  <c r="J131" i="2"/>
  <c r="J132" i="2"/>
  <c r="J133" i="2"/>
  <c r="J134" i="2"/>
  <c r="J135" i="2"/>
  <c r="J136" i="2"/>
  <c r="J137" i="2"/>
  <c r="J138" i="2"/>
  <c r="J130" i="2"/>
  <c r="J129" i="2" l="1"/>
  <c r="J94" i="2" s="1"/>
  <c r="D96" i="2"/>
  <c r="D95" i="2"/>
  <c r="J151" i="2"/>
  <c r="J152" i="2"/>
  <c r="J153" i="2"/>
  <c r="J154" i="2"/>
  <c r="J155" i="2"/>
  <c r="J156" i="2"/>
  <c r="J157" i="2"/>
  <c r="J150" i="2"/>
  <c r="J141" i="2"/>
  <c r="J142" i="2"/>
  <c r="J143" i="2"/>
  <c r="J144" i="2"/>
  <c r="J145" i="2"/>
  <c r="J146" i="2"/>
  <c r="J147" i="2"/>
  <c r="J148" i="2"/>
  <c r="D93" i="2"/>
  <c r="J122" i="2"/>
  <c r="J123" i="2"/>
  <c r="J124" i="2"/>
  <c r="J125" i="2"/>
  <c r="J119" i="2" l="1"/>
  <c r="J120" i="2"/>
  <c r="J121" i="2"/>
  <c r="J126" i="2"/>
  <c r="J127" i="2"/>
  <c r="J128" i="2"/>
  <c r="AY100" i="1" l="1"/>
  <c r="AX100" i="1"/>
  <c r="AY99" i="1"/>
  <c r="AX99" i="1"/>
  <c r="AW99" i="1"/>
  <c r="BB99" i="1"/>
  <c r="AU99" i="1"/>
  <c r="AY98" i="1"/>
  <c r="AX98" i="1"/>
  <c r="BD98" i="1"/>
  <c r="BA98" i="1"/>
  <c r="AU98" i="1"/>
  <c r="AY97" i="1"/>
  <c r="AX97" i="1"/>
  <c r="BD97" i="1"/>
  <c r="BC97" i="1"/>
  <c r="BB97" i="1"/>
  <c r="AW97" i="1"/>
  <c r="BA97" i="1"/>
  <c r="AY96" i="1"/>
  <c r="AX96" i="1"/>
  <c r="BB96" i="1"/>
  <c r="AU96" i="1"/>
  <c r="BD96" i="1"/>
  <c r="BC96" i="1"/>
  <c r="AW96" i="1"/>
  <c r="J35" i="2"/>
  <c r="J34" i="2"/>
  <c r="AY95" i="1" s="1"/>
  <c r="J33" i="2"/>
  <c r="AX95" i="1" s="1"/>
  <c r="BH140" i="2"/>
  <c r="BG140" i="2"/>
  <c r="BF140" i="2"/>
  <c r="BE140" i="2"/>
  <c r="S140" i="2"/>
  <c r="Q140" i="2"/>
  <c r="O140" i="2"/>
  <c r="BJ140" i="2"/>
  <c r="J140" i="2"/>
  <c r="BH128" i="2"/>
  <c r="BG128" i="2"/>
  <c r="BF128" i="2"/>
  <c r="BE128" i="2"/>
  <c r="S128" i="2"/>
  <c r="Q128" i="2"/>
  <c r="O128" i="2"/>
  <c r="BJ128" i="2"/>
  <c r="BD128" i="2"/>
  <c r="BH127" i="2"/>
  <c r="BG127" i="2"/>
  <c r="BF127" i="2"/>
  <c r="BE127" i="2"/>
  <c r="S127" i="2"/>
  <c r="Q127" i="2"/>
  <c r="O127" i="2"/>
  <c r="BJ127" i="2"/>
  <c r="BD127" i="2"/>
  <c r="BH126" i="2"/>
  <c r="BG126" i="2"/>
  <c r="BF126" i="2"/>
  <c r="BE126" i="2"/>
  <c r="S126" i="2"/>
  <c r="Q126" i="2"/>
  <c r="O126" i="2"/>
  <c r="BJ126" i="2"/>
  <c r="BD126" i="2"/>
  <c r="BH125" i="2"/>
  <c r="BG125" i="2"/>
  <c r="BF125" i="2"/>
  <c r="BE125" i="2"/>
  <c r="S125" i="2"/>
  <c r="Q125" i="2"/>
  <c r="O125" i="2"/>
  <c r="BJ125" i="2"/>
  <c r="BD125" i="2"/>
  <c r="BH121" i="2"/>
  <c r="BG121" i="2"/>
  <c r="BF121" i="2"/>
  <c r="BE121" i="2"/>
  <c r="S121" i="2"/>
  <c r="Q121" i="2"/>
  <c r="O121" i="2"/>
  <c r="BJ121" i="2"/>
  <c r="BD121" i="2"/>
  <c r="BH120" i="2"/>
  <c r="BG120" i="2"/>
  <c r="BF120" i="2"/>
  <c r="BE120" i="2"/>
  <c r="S120" i="2"/>
  <c r="Q120" i="2"/>
  <c r="O120" i="2"/>
  <c r="BJ120" i="2"/>
  <c r="BD120" i="2"/>
  <c r="BH119" i="2"/>
  <c r="BG119" i="2"/>
  <c r="BF119" i="2"/>
  <c r="BE119" i="2"/>
  <c r="S119" i="2"/>
  <c r="Q119" i="2"/>
  <c r="O119" i="2"/>
  <c r="BJ119" i="2"/>
  <c r="BD119" i="2"/>
  <c r="BH118" i="2"/>
  <c r="BG118" i="2"/>
  <c r="BF118" i="2"/>
  <c r="BE118" i="2"/>
  <c r="S118" i="2"/>
  <c r="Q118" i="2"/>
  <c r="O118" i="2"/>
  <c r="BJ118" i="2"/>
  <c r="J118" i="2"/>
  <c r="BD118" i="2" s="1"/>
  <c r="F110" i="2"/>
  <c r="E108" i="2"/>
  <c r="E83" i="2"/>
  <c r="J88" i="2"/>
  <c r="J112" i="2"/>
  <c r="J16" i="2"/>
  <c r="E16" i="2"/>
  <c r="F113" i="2" s="1"/>
  <c r="J15" i="2"/>
  <c r="E13" i="2"/>
  <c r="F87" i="2" s="1"/>
  <c r="J110" i="2"/>
  <c r="J85" i="2"/>
  <c r="E106" i="2"/>
  <c r="AS94" i="1"/>
  <c r="L90" i="1"/>
  <c r="AM90" i="1"/>
  <c r="AM89" i="1"/>
  <c r="L89" i="1"/>
  <c r="AM87" i="1"/>
  <c r="L87" i="1"/>
  <c r="L85" i="1"/>
  <c r="L84" i="1"/>
  <c r="BD140" i="2" l="1"/>
  <c r="J139" i="2"/>
  <c r="J117" i="2"/>
  <c r="J149" i="2"/>
  <c r="J96" i="2" s="1"/>
  <c r="S149" i="2"/>
  <c r="Q149" i="2"/>
  <c r="F32" i="2"/>
  <c r="BA95" i="1" s="1"/>
  <c r="F34" i="2"/>
  <c r="BC95" i="1" s="1"/>
  <c r="Q117" i="2"/>
  <c r="F112" i="2"/>
  <c r="F88" i="2"/>
  <c r="O149" i="2"/>
  <c r="S117" i="2"/>
  <c r="J113" i="2"/>
  <c r="J32" i="2"/>
  <c r="AW95" i="1" s="1"/>
  <c r="F35" i="2"/>
  <c r="BD95" i="1" s="1"/>
  <c r="O117" i="2"/>
  <c r="F33" i="2"/>
  <c r="BB95" i="1" s="1"/>
  <c r="BD100" i="1"/>
  <c r="BB100" i="1"/>
  <c r="BA100" i="1"/>
  <c r="BC100" i="1"/>
  <c r="AW100" i="1"/>
  <c r="AZ96" i="1"/>
  <c r="AV96" i="1"/>
  <c r="AT96" i="1" s="1"/>
  <c r="BJ149" i="2"/>
  <c r="J87" i="2"/>
  <c r="BJ117" i="2"/>
  <c r="BA96" i="1"/>
  <c r="AZ97" i="1"/>
  <c r="AU97" i="1"/>
  <c r="AV98" i="1"/>
  <c r="AZ98" i="1"/>
  <c r="AZ99" i="1"/>
  <c r="AV97" i="1"/>
  <c r="AT97" i="1" s="1"/>
  <c r="BB98" i="1"/>
  <c r="BD99" i="1"/>
  <c r="AZ100" i="1"/>
  <c r="AV100" i="1"/>
  <c r="AW98" i="1"/>
  <c r="BC98" i="1"/>
  <c r="AV99" i="1"/>
  <c r="AT99" i="1" s="1"/>
  <c r="BC99" i="1"/>
  <c r="BA99" i="1"/>
  <c r="J93" i="2" l="1"/>
  <c r="J116" i="2"/>
  <c r="J95" i="2"/>
  <c r="BA94" i="1"/>
  <c r="AW94" i="1" s="1"/>
  <c r="AK30" i="1" s="1"/>
  <c r="S116" i="2"/>
  <c r="BD94" i="1"/>
  <c r="W33" i="1" s="1"/>
  <c r="Q116" i="2"/>
  <c r="O116" i="2"/>
  <c r="AU95" i="1" s="1"/>
  <c r="AU94" i="1" s="1"/>
  <c r="BC94" i="1"/>
  <c r="W32" i="1" s="1"/>
  <c r="BB94" i="1"/>
  <c r="AX94" i="1" s="1"/>
  <c r="AU100" i="1"/>
  <c r="AT100" i="1"/>
  <c r="AT98" i="1"/>
  <c r="BJ116" i="2"/>
  <c r="J92" i="2" l="1"/>
  <c r="W30" i="1"/>
  <c r="AY94" i="1"/>
  <c r="W31" i="1"/>
  <c r="J28" i="2"/>
  <c r="F31" i="2" s="1"/>
  <c r="J31" i="2" l="1"/>
  <c r="AV95" i="1" s="1"/>
  <c r="AT95" i="1" s="1"/>
  <c r="AZ95" i="1"/>
  <c r="AZ94" i="1" s="1"/>
  <c r="AG97" i="1"/>
  <c r="AN97" i="1" s="1"/>
  <c r="AG99" i="1"/>
  <c r="AN99" i="1" s="1"/>
  <c r="AG100" i="1"/>
  <c r="AN100" i="1" s="1"/>
  <c r="AG98" i="1"/>
  <c r="AN98" i="1" s="1"/>
  <c r="AG96" i="1"/>
  <c r="AN96" i="1" s="1"/>
  <c r="AG95" i="1"/>
  <c r="J37" i="2"/>
  <c r="W29" i="1" l="1"/>
  <c r="AV94" i="1"/>
  <c r="AG94" i="1"/>
  <c r="AN95" i="1"/>
  <c r="AK29" i="1" l="1"/>
  <c r="AT94" i="1"/>
  <c r="AN94" i="1"/>
  <c r="AK26" i="1"/>
  <c r="AK35" i="1" s="1"/>
</calcChain>
</file>

<file path=xl/sharedStrings.xml><?xml version="1.0" encoding="utf-8"?>
<sst xmlns="http://schemas.openxmlformats.org/spreadsheetml/2006/main" count="461" uniqueCount="169">
  <si>
    <t>Export Komplet</t>
  </si>
  <si>
    <t/>
  </si>
  <si>
    <t>2.0</t>
  </si>
  <si>
    <t>False</t>
  </si>
  <si>
    <t>{2c1f4948-927b-4583-bbd9-6283d1da3e48}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</si>
  <si>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</si>
  <si>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</si>
  <si>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</si>
  <si>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</si>
  <si>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</si>
  <si>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</si>
  <si>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</si>
  <si>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</si>
  <si>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</si>
  <si>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2019/016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</si>
  <si>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</si>
  <si>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</si>
  <si>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Oprava střech</t>
  </si>
  <si>
    <t>KSO:</t>
  </si>
  <si>
    <t>CC-CZ:</t>
  </si>
  <si>
    <t>Místo:</t>
  </si>
  <si>
    <t xml:space="preserve"> </t>
  </si>
  <si>
    <t>Datum:</t>
  </si>
  <si>
    <t>13. 8. 2019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</si>
  <si>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</si>
  <si>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</si>
  <si>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</si>
  <si>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</si>
  <si>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</si>
  <si>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</si>
  <si>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</si>
  <si>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</si>
  <si>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</si>
  <si>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</si>
  <si>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</si>
  <si>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</si>
  <si>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</si>
  <si>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</si>
  <si>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</si>
  <si>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</si>
  <si>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</si>
  <si>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</si>
  <si>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</si>
  <si>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</si>
  <si>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</si>
  <si>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</si>
  <si>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</si>
  <si>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</si>
  <si>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</si>
  <si>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</si>
  <si>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</si>
  <si>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</si>
  <si>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</si>
  <si>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</si>
  <si>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</si>
  <si>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</si>
  <si>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</si>
  <si>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</si>
  <si>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</si>
  <si>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</si>
  <si>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</si>
  <si>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</si>
  <si>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</si>
  <si>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</si>
  <si>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</si>
  <si>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</si>
  <si>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</si>
  <si>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</si>
  <si>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</si>
  <si>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</si>
  <si>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</si>
  <si>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</si>
  <si>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</si>
  <si>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</si>
  <si>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</si>
  <si>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</si>
  <si>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</si>
  <si>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</si>
  <si>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2019/016/a</t>
  </si>
  <si>
    <t>Budova B1 – oprava taškové krytiny - bobrovky</t>
  </si>
  <si>
    <t>STA</t>
  </si>
  <si>
    <t>1</t>
  </si>
  <si>
    <t>{4f74d725-ea6e-43b8-8607-a8104904e547}</t>
  </si>
  <si>
    <t>2</t>
  </si>
  <si>
    <t>2019/016/b</t>
  </si>
  <si>
    <t>Budova P – oprava střechy nad vstupem</t>
  </si>
  <si>
    <t>{9a45b8d2-99ed-42b5-9585-1a1b827db6a8}</t>
  </si>
  <si>
    <t>2019/016/c</t>
  </si>
  <si>
    <t>Budova P - oprava střechy nad lakovnou</t>
  </si>
  <si>
    <t>{0cba9bbc-36e0-443c-9bab-853281ddb82a}</t>
  </si>
  <si>
    <t>2019/016/d</t>
  </si>
  <si>
    <t>Budova H - oprava zatékání kolem komínu</t>
  </si>
  <si>
    <t>{a364e575-c848-47be-b0f1-c8d4f1f2ee59}</t>
  </si>
  <si>
    <t>2019/016/e</t>
  </si>
  <si>
    <t xml:space="preserve">Budova J - oprava střechy nad svařovnou, oprava atik </t>
  </si>
  <si>
    <t>{43e20896-b7ad-48f8-b172-c2ebf2d88183}</t>
  </si>
  <si>
    <t>2019/016/f</t>
  </si>
  <si>
    <t xml:space="preserve">Budova C - Čištění úžlabí, oprava střechy výtahové </t>
  </si>
  <si>
    <t>{e7d06dc9-86e3-4258-be3c-ea98d1bd9b6e}</t>
  </si>
  <si>
    <t>KRYCÍ LIST SOUPISU PRACÍ</t>
  </si>
  <si>
    <t>Objekt:</t>
  </si>
  <si>
    <t>REKAPITULACE ČLENĚNÍ SOUPISU PRACÍ</t>
  </si>
  <si>
    <t>Kód dílu - Popis</t>
  </si>
  <si>
    <t>Cena celkem [CZK]</t>
  </si>
  <si>
    <t>Náklady ze soupisu prací</t>
  </si>
  <si>
    <t>-1</t>
  </si>
  <si>
    <t>SOUPIS PRACÍ</t>
  </si>
  <si>
    <t>PČ</t>
  </si>
  <si>
    <t>MJ</t>
  </si>
  <si>
    <t>Množství</t>
  </si>
  <si>
    <t>J.cena [CZK]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</si>
  <si>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</si>
  <si>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</si>
  <si>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</si>
  <si>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</si>
  <si>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</si>
  <si>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</si>
  <si>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</si>
  <si>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ROZPOCET</t>
  </si>
  <si>
    <t>K</t>
  </si>
  <si>
    <t>4</t>
  </si>
  <si>
    <t>992039388</t>
  </si>
  <si>
    <t>709170370</t>
  </si>
  <si>
    <t>3</t>
  </si>
  <si>
    <t>-1542402595</t>
  </si>
  <si>
    <t>1276350635</t>
  </si>
  <si>
    <t>5</t>
  </si>
  <si>
    <t>16</t>
  </si>
  <si>
    <t>960505650</t>
  </si>
  <si>
    <t>6</t>
  </si>
  <si>
    <t>-1250762095</t>
  </si>
  <si>
    <t>7</t>
  </si>
  <si>
    <t>8</t>
  </si>
  <si>
    <t>1573770530</t>
  </si>
  <si>
    <t>9</t>
  </si>
  <si>
    <t>780954176</t>
  </si>
  <si>
    <t>-1426130276</t>
  </si>
  <si>
    <t>kpl</t>
  </si>
  <si>
    <t>ks</t>
  </si>
  <si>
    <t>Psychiatrická nemocnice Horní Beřkovice</t>
  </si>
  <si>
    <t>Areál Psychiatrické nemocnice Horní Beřkovice</t>
  </si>
  <si>
    <t>Ing. Martin Knobloch</t>
  </si>
  <si>
    <t>Areál psychiatrické nemocnice Horní Beřkovice</t>
  </si>
  <si>
    <t>Soupis prací</t>
  </si>
  <si>
    <t>CZ00673552</t>
  </si>
  <si>
    <t xml:space="preserve">Provedení vodorovného dopravního značení na pozemní komunikaci v areálu </t>
  </si>
  <si>
    <t>čára modrá středová - hlavní cesta - příjem</t>
  </si>
  <si>
    <t>modrý nápis "příjem pacientů", písmeno 50 cm, nápis 2x</t>
  </si>
  <si>
    <t>aplikace materiálu pro zvýšení odolnosti dopravního značení - skleněná balorina B10 (200-300)</t>
  </si>
  <si>
    <t>otryskání povrchu tlakovou vodou - očištění, odmaštění</t>
  </si>
  <si>
    <t xml:space="preserve">oblepení oboustranně páskou </t>
  </si>
  <si>
    <t>vytyčení nových čar vodorovného dopravního značení</t>
  </si>
  <si>
    <t>přesun hmot 5%</t>
  </si>
  <si>
    <t>VRN 2,5 %</t>
  </si>
  <si>
    <t>bm</t>
  </si>
  <si>
    <t>10</t>
  </si>
  <si>
    <t>11</t>
  </si>
  <si>
    <t>Provedení vodorovného dopravního značení parkoviště před horní vrátnicí</t>
  </si>
  <si>
    <t>čára bílá parkovací - stání nové</t>
  </si>
  <si>
    <t>rozměření parkovacího stání</t>
  </si>
  <si>
    <t>čára bílá - hřiště</t>
  </si>
  <si>
    <t>rozměření hřiště</t>
  </si>
  <si>
    <t xml:space="preserve">Provedení vodorovného značení na multifunkčním hřišti </t>
  </si>
  <si>
    <t>Vodorovné značení v PN Horní Beřkovice</t>
  </si>
  <si>
    <t>čára bílá parkovací - stání u A1</t>
  </si>
  <si>
    <t>Provedení vodorovného značení na centrálním parkovišti</t>
  </si>
  <si>
    <t>čára žlutá zákaz - zastavení plná</t>
  </si>
  <si>
    <t>čára žlutá - zákaz zastavení přerušovaná</t>
  </si>
  <si>
    <t>čára žlutá - zákaz zastavení plná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</si>
</sst>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%"/>
    <numFmt numFmtId="165" formatCode="dd\.mm\.yyyy"/>
    <numFmt numFmtId="166" formatCode="#,##0.00000"/>
  </numFmts>
  <fonts count="32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u/>
      <sz val="11"/>
      <color theme="10"/>
      <name val="Calibri"/>
      <scheme val="minor"/>
    </font>
    <font>
      <sz val="12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0" fillId="0" borderId="0" applyNumberFormat="0" applyFill="0" applyBorder="0" applyAlignment="0" applyProtection="0"/>
  </cellStyleXfs>
  <cellXfs count="205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18" fillId="5" borderId="0" xfId="0" applyFont="1" applyFill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6" fillId="0" borderId="14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166" fontId="16" fillId="0" borderId="0" xfId="0" applyNumberFormat="1" applyFont="1" applyBorder="1" applyAlignment="1">
      <alignment vertical="center"/>
    </xf>
    <xf numFmtId="4" fontId="16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5" fillId="0" borderId="14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5" fillId="0" borderId="19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4" fontId="25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26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17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18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18" fillId="5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18" fillId="5" borderId="16" xfId="0" applyFont="1" applyFill="1" applyBorder="1" applyAlignment="1">
      <alignment horizontal="center" vertical="center" wrapText="1"/>
    </xf>
    <xf numFmtId="0" fontId="18" fillId="5" borderId="17" xfId="0" applyFont="1" applyFill="1" applyBorder="1" applyAlignment="1">
      <alignment horizontal="center" vertical="center" wrapText="1"/>
    </xf>
    <xf numFmtId="0" fontId="18" fillId="5" borderId="17" xfId="0" applyFont="1" applyFill="1" applyBorder="1" applyAlignment="1" applyProtection="1">
      <alignment horizontal="center" vertical="center" wrapText="1"/>
      <protection locked="0"/>
    </xf>
    <xf numFmtId="0" fontId="18" fillId="5" borderId="18" xfId="0" applyFont="1" applyFill="1" applyBorder="1" applyAlignment="1">
      <alignment horizontal="center" vertical="center" wrapText="1"/>
    </xf>
    <xf numFmtId="4" fontId="20" fillId="0" borderId="0" xfId="0" applyNumberFormat="1" applyFont="1" applyAlignment="1"/>
    <xf numFmtId="166" fontId="28" fillId="0" borderId="12" xfId="0" applyNumberFormat="1" applyFont="1" applyBorder="1" applyAlignment="1"/>
    <xf numFmtId="166" fontId="28" fillId="0" borderId="13" xfId="0" applyNumberFormat="1" applyFont="1" applyBorder="1" applyAlignment="1"/>
    <xf numFmtId="4" fontId="29" fillId="0" borderId="0" xfId="0" applyNumberFormat="1" applyFont="1" applyAlignment="1">
      <alignment vertical="center"/>
    </xf>
    <xf numFmtId="0" fontId="7" fillId="0" borderId="3" xfId="0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7" fillId="0" borderId="14" xfId="0" applyFont="1" applyBorder="1" applyAlignment="1"/>
    <xf numFmtId="0" fontId="7" fillId="0" borderId="0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4" fontId="18" fillId="3" borderId="22" xfId="0" applyNumberFormat="1" applyFont="1" applyFill="1" applyBorder="1" applyAlignment="1" applyProtection="1">
      <alignment vertical="center"/>
      <protection locked="0"/>
    </xf>
    <xf numFmtId="4" fontId="18" fillId="0" borderId="22" xfId="0" applyNumberFormat="1" applyFont="1" applyBorder="1" applyAlignment="1" applyProtection="1">
      <alignment vertical="center"/>
      <protection locked="0"/>
    </xf>
    <xf numFmtId="0" fontId="19" fillId="3" borderId="14" xfId="0" applyFont="1" applyFill="1" applyBorder="1" applyAlignment="1" applyProtection="1">
      <alignment horizontal="left" vertical="center"/>
      <protection locked="0"/>
    </xf>
    <xf numFmtId="0" fontId="19" fillId="0" borderId="0" xfId="0" applyFont="1" applyBorder="1" applyAlignment="1">
      <alignment horizontal="center" vertical="center"/>
    </xf>
    <xf numFmtId="166" fontId="19" fillId="0" borderId="0" xfId="0" applyNumberFormat="1" applyFont="1" applyBorder="1" applyAlignment="1">
      <alignment vertical="center"/>
    </xf>
    <xf numFmtId="166" fontId="19" fillId="0" borderId="15" xfId="0" applyNumberFormat="1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8" fillId="0" borderId="16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/>
    <xf numFmtId="0" fontId="6" fillId="0" borderId="17" xfId="0" applyFont="1" applyBorder="1" applyAlignment="1"/>
    <xf numFmtId="0" fontId="0" fillId="0" borderId="0" xfId="0" applyFont="1" applyAlignment="1">
      <alignment vertical="center"/>
    </xf>
    <xf numFmtId="165" fontId="2" fillId="0" borderId="0" xfId="0" applyNumberFormat="1" applyFont="1" applyFill="1" applyAlignment="1">
      <alignment horizontal="left" vertical="center"/>
    </xf>
    <xf numFmtId="4" fontId="18" fillId="0" borderId="22" xfId="0" applyNumberFormat="1" applyFont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left" vertical="center" wrapText="1"/>
    </xf>
    <xf numFmtId="4" fontId="20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18" fillId="5" borderId="6" xfId="0" applyFont="1" applyFill="1" applyBorder="1" applyAlignment="1">
      <alignment horizontal="center" vertical="center"/>
    </xf>
    <xf numFmtId="0" fontId="18" fillId="5" borderId="7" xfId="0" applyFont="1" applyFill="1" applyBorder="1" applyAlignment="1">
      <alignment horizontal="left" vertical="center"/>
    </xf>
    <xf numFmtId="0" fontId="18" fillId="5" borderId="7" xfId="0" applyFont="1" applyFill="1" applyBorder="1" applyAlignment="1">
      <alignment horizontal="center"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0" fontId="18" fillId="5" borderId="8" xfId="0" applyFont="1" applyFill="1" applyBorder="1" applyAlignment="1">
      <alignment horizontal="left" vertical="center"/>
    </xf>
    <xf numFmtId="0" fontId="18" fillId="5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4" fontId="14" fillId="0" borderId="0" xfId="0" applyNumberFormat="1" applyFont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0" fillId="0" borderId="0" xfId="0"/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4" fontId="13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8" fillId="0" borderId="16" xfId="0" applyFont="1" applyBorder="1" applyAlignment="1" applyProtection="1">
      <alignment horizontal="center" vertical="center" wrapText="1"/>
      <protection locked="0"/>
    </xf>
    <xf numFmtId="0" fontId="18" fillId="0" borderId="17" xfId="0" applyFont="1" applyBorder="1" applyAlignment="1" applyProtection="1">
      <alignment horizontal="center" vertical="center" wrapText="1"/>
      <protection locked="0"/>
    </xf>
    <xf numFmtId="0" fontId="18" fillId="0" borderId="18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8" fillId="5" borderId="17" xfId="0" applyFont="1" applyFill="1" applyBorder="1" applyAlignment="1">
      <alignment horizontal="center" vertical="center" wrapText="1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2"/>
  <sheetViews>
    <sheetView showGridLines="0" workbookViewId="0"/>
  </sheetViews>
  <sheetFormatPr defaultRowHeight="11.2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>
      <c r="A1" s="11" t="s">
        <v>0</v>
      </c>
      <c r="AZ1" s="11" t="s">
        <v>1</v>
      </c>
      <c r="BA1" s="11" t="s">
        <v>2</v>
      </c>
      <c r="BB1" s="11" t="s">
        <v>1</v>
      </c>
      <c r="BT1" s="11" t="s">
        <v>3</v>
      </c>
      <c r="BU1" s="11" t="s">
        <v>3</v>
      </c>
      <c r="BV1" s="11" t="s">
        <v>4</v>
      </c>
    </row>
    <row r="2" spans="1:74" ht="36.950000000000003" customHeight="1">
      <c r="AR2" s="174" t="s">
        <v>5</v>
      </c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S2" s="12" t="s">
        <v>6</v>
      </c>
      <c r="BT2" s="12" t="s">
        <v>7</v>
      </c>
    </row>
    <row r="3" spans="1:74" ht="6.95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5"/>
      <c r="BS3" s="12" t="s">
        <v>6</v>
      </c>
      <c r="BT3" s="12" t="s">
        <v>8</v>
      </c>
    </row>
    <row r="4" spans="1:74" ht="24.95" customHeight="1">
      <c r="B4" s="15"/>
      <c r="D4" s="16" t="s">
        <v>9</v>
      </c>
      <c r="AR4" s="15"/>
      <c r="AS4" s="17" t="s">
        <v>10</v>
      </c>
      <c r="BE4" s="18" t="s">
        <v>11</v>
      </c>
      <c r="BS4" s="12" t="s">
        <v>12</v>
      </c>
    </row>
    <row r="5" spans="1:74" ht="12" customHeight="1">
      <c r="B5" s="15"/>
      <c r="D5" s="19" t="s">
        <v>13</v>
      </c>
      <c r="K5" s="185" t="s">
        <v>14</v>
      </c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R5" s="15"/>
      <c r="BE5" s="191" t="s">
        <v>15</v>
      </c>
      <c r="BS5" s="12" t="s">
        <v>6</v>
      </c>
    </row>
    <row r="6" spans="1:74" ht="36.950000000000003" customHeight="1">
      <c r="B6" s="15"/>
      <c r="D6" s="21" t="s">
        <v>16</v>
      </c>
      <c r="K6" s="186" t="s">
        <v>17</v>
      </c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R6" s="15"/>
      <c r="BE6" s="192"/>
      <c r="BS6" s="12" t="s">
        <v>6</v>
      </c>
    </row>
    <row r="7" spans="1:74" ht="12" customHeight="1">
      <c r="B7" s="15"/>
      <c r="D7" s="22" t="s">
        <v>18</v>
      </c>
      <c r="K7" s="20" t="s">
        <v>1</v>
      </c>
      <c r="AK7" s="22" t="s">
        <v>19</v>
      </c>
      <c r="AN7" s="20" t="s">
        <v>1</v>
      </c>
      <c r="AR7" s="15"/>
      <c r="BE7" s="192"/>
      <c r="BS7" s="12" t="s">
        <v>6</v>
      </c>
    </row>
    <row r="8" spans="1:74" ht="12" customHeight="1">
      <c r="B8" s="15"/>
      <c r="D8" s="22" t="s">
        <v>20</v>
      </c>
      <c r="K8" s="20" t="s">
        <v>21</v>
      </c>
      <c r="AK8" s="22" t="s">
        <v>22</v>
      </c>
      <c r="AN8" s="23" t="s">
        <v>23</v>
      </c>
      <c r="AR8" s="15"/>
      <c r="BE8" s="192"/>
      <c r="BS8" s="12" t="s">
        <v>6</v>
      </c>
    </row>
    <row r="9" spans="1:74" ht="14.45" customHeight="1">
      <c r="B9" s="15"/>
      <c r="AR9" s="15"/>
      <c r="BE9" s="192"/>
      <c r="BS9" s="12" t="s">
        <v>6</v>
      </c>
    </row>
    <row r="10" spans="1:74" ht="12" customHeight="1">
      <c r="B10" s="15"/>
      <c r="D10" s="22" t="s">
        <v>24</v>
      </c>
      <c r="AK10" s="22" t="s">
        <v>25</v>
      </c>
      <c r="AN10" s="20" t="s">
        <v>1</v>
      </c>
      <c r="AR10" s="15"/>
      <c r="BE10" s="192"/>
      <c r="BS10" s="12" t="s">
        <v>6</v>
      </c>
    </row>
    <row r="11" spans="1:74" ht="18.399999999999999" customHeight="1">
      <c r="B11" s="15"/>
      <c r="E11" s="20" t="s">
        <v>21</v>
      </c>
      <c r="AK11" s="22" t="s">
        <v>26</v>
      </c>
      <c r="AN11" s="20" t="s">
        <v>1</v>
      </c>
      <c r="AR11" s="15"/>
      <c r="BE11" s="192"/>
      <c r="BS11" s="12" t="s">
        <v>6</v>
      </c>
    </row>
    <row r="12" spans="1:74" ht="6.95" customHeight="1">
      <c r="B12" s="15"/>
      <c r="AR12" s="15"/>
      <c r="BE12" s="192"/>
      <c r="BS12" s="12" t="s">
        <v>6</v>
      </c>
    </row>
    <row r="13" spans="1:74" ht="12" customHeight="1">
      <c r="B13" s="15"/>
      <c r="D13" s="22" t="s">
        <v>27</v>
      </c>
      <c r="AK13" s="22" t="s">
        <v>25</v>
      </c>
      <c r="AN13" s="24" t="s">
        <v>28</v>
      </c>
      <c r="AR13" s="15"/>
      <c r="BE13" s="192"/>
      <c r="BS13" s="12" t="s">
        <v>6</v>
      </c>
    </row>
    <row r="14" spans="1:74" ht="12.75">
      <c r="B14" s="15"/>
      <c r="E14" s="187" t="s">
        <v>28</v>
      </c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22" t="s">
        <v>26</v>
      </c>
      <c r="AN14" s="24" t="s">
        <v>28</v>
      </c>
      <c r="AR14" s="15"/>
      <c r="BE14" s="192"/>
      <c r="BS14" s="12" t="s">
        <v>6</v>
      </c>
    </row>
    <row r="15" spans="1:74" ht="6.95" customHeight="1">
      <c r="B15" s="15"/>
      <c r="AR15" s="15"/>
      <c r="BE15" s="192"/>
      <c r="BS15" s="12" t="s">
        <v>3</v>
      </c>
    </row>
    <row r="16" spans="1:74" ht="12" customHeight="1">
      <c r="B16" s="15"/>
      <c r="D16" s="22" t="s">
        <v>29</v>
      </c>
      <c r="AK16" s="22" t="s">
        <v>25</v>
      </c>
      <c r="AN16" s="20" t="s">
        <v>1</v>
      </c>
      <c r="AR16" s="15"/>
      <c r="BE16" s="192"/>
      <c r="BS16" s="12" t="s">
        <v>3</v>
      </c>
    </row>
    <row r="17" spans="2:71" ht="18.399999999999999" customHeight="1">
      <c r="B17" s="15"/>
      <c r="E17" s="20" t="s">
        <v>21</v>
      </c>
      <c r="AK17" s="22" t="s">
        <v>26</v>
      </c>
      <c r="AN17" s="20" t="s">
        <v>1</v>
      </c>
      <c r="AR17" s="15"/>
      <c r="BE17" s="192"/>
      <c r="BS17" s="12" t="s">
        <v>30</v>
      </c>
    </row>
    <row r="18" spans="2:71" ht="6.95" customHeight="1">
      <c r="B18" s="15"/>
      <c r="AR18" s="15"/>
      <c r="BE18" s="192"/>
      <c r="BS18" s="12" t="s">
        <v>6</v>
      </c>
    </row>
    <row r="19" spans="2:71" ht="12" customHeight="1">
      <c r="B19" s="15"/>
      <c r="D19" s="22" t="s">
        <v>31</v>
      </c>
      <c r="AK19" s="22" t="s">
        <v>25</v>
      </c>
      <c r="AN19" s="20" t="s">
        <v>1</v>
      </c>
      <c r="AR19" s="15"/>
      <c r="BE19" s="192"/>
      <c r="BS19" s="12" t="s">
        <v>6</v>
      </c>
    </row>
    <row r="20" spans="2:71" ht="18.399999999999999" customHeight="1">
      <c r="B20" s="15"/>
      <c r="E20" s="20" t="s">
        <v>21</v>
      </c>
      <c r="AK20" s="22" t="s">
        <v>26</v>
      </c>
      <c r="AN20" s="20" t="s">
        <v>1</v>
      </c>
      <c r="AR20" s="15"/>
      <c r="BE20" s="192"/>
      <c r="BS20" s="12" t="s">
        <v>30</v>
      </c>
    </row>
    <row r="21" spans="2:71" ht="6.95" customHeight="1">
      <c r="B21" s="15"/>
      <c r="AR21" s="15"/>
      <c r="BE21" s="192"/>
    </row>
    <row r="22" spans="2:71" ht="12" customHeight="1">
      <c r="B22" s="15"/>
      <c r="D22" s="22" t="s">
        <v>32</v>
      </c>
      <c r="AR22" s="15"/>
      <c r="BE22" s="192"/>
    </row>
    <row r="23" spans="2:71" ht="16.5" customHeight="1">
      <c r="B23" s="15"/>
      <c r="E23" s="189" t="s">
        <v>1</v>
      </c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R23" s="15"/>
      <c r="BE23" s="192"/>
    </row>
    <row r="24" spans="2:71" ht="6.95" customHeight="1">
      <c r="B24" s="15"/>
      <c r="AR24" s="15"/>
      <c r="BE24" s="192"/>
    </row>
    <row r="25" spans="2:71" ht="6.95" customHeight="1">
      <c r="B25" s="15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R25" s="15"/>
      <c r="BE25" s="192"/>
    </row>
    <row r="26" spans="2:71" s="1" customFormat="1" ht="25.9" customHeight="1">
      <c r="B26" s="27"/>
      <c r="D26" s="28" t="s">
        <v>33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194" t="e">
        <f>ROUND(AG94,2)</f>
        <v>#REF!</v>
      </c>
      <c r="AL26" s="195"/>
      <c r="AM26" s="195"/>
      <c r="AN26" s="195"/>
      <c r="AO26" s="195"/>
      <c r="AR26" s="27"/>
      <c r="BE26" s="192"/>
    </row>
    <row r="27" spans="2:71" s="1" customFormat="1" ht="6.95" customHeight="1">
      <c r="B27" s="27"/>
      <c r="AR27" s="27"/>
      <c r="BE27" s="192"/>
    </row>
    <row r="28" spans="2:71" s="1" customFormat="1" ht="12.75">
      <c r="B28" s="27"/>
      <c r="L28" s="190" t="s">
        <v>34</v>
      </c>
      <c r="M28" s="190"/>
      <c r="N28" s="190"/>
      <c r="O28" s="190"/>
      <c r="P28" s="190"/>
      <c r="W28" s="190" t="s">
        <v>35</v>
      </c>
      <c r="X28" s="190"/>
      <c r="Y28" s="190"/>
      <c r="Z28" s="190"/>
      <c r="AA28" s="190"/>
      <c r="AB28" s="190"/>
      <c r="AC28" s="190"/>
      <c r="AD28" s="190"/>
      <c r="AE28" s="190"/>
      <c r="AK28" s="190" t="s">
        <v>36</v>
      </c>
      <c r="AL28" s="190"/>
      <c r="AM28" s="190"/>
      <c r="AN28" s="190"/>
      <c r="AO28" s="190"/>
      <c r="AR28" s="27"/>
      <c r="BE28" s="192"/>
    </row>
    <row r="29" spans="2:71" s="2" customFormat="1" ht="14.45" customHeight="1">
      <c r="B29" s="31"/>
      <c r="D29" s="22" t="s">
        <v>37</v>
      </c>
      <c r="F29" s="22" t="s">
        <v>38</v>
      </c>
      <c r="L29" s="165">
        <v>0.21</v>
      </c>
      <c r="M29" s="166"/>
      <c r="N29" s="166"/>
      <c r="O29" s="166"/>
      <c r="P29" s="166"/>
      <c r="W29" s="173" t="e">
        <f>ROUND(AZ94, 2)</f>
        <v>#REF!</v>
      </c>
      <c r="X29" s="166"/>
      <c r="Y29" s="166"/>
      <c r="Z29" s="166"/>
      <c r="AA29" s="166"/>
      <c r="AB29" s="166"/>
      <c r="AC29" s="166"/>
      <c r="AD29" s="166"/>
      <c r="AE29" s="166"/>
      <c r="AK29" s="173" t="e">
        <f>ROUND(AV94, 2)</f>
        <v>#REF!</v>
      </c>
      <c r="AL29" s="166"/>
      <c r="AM29" s="166"/>
      <c r="AN29" s="166"/>
      <c r="AO29" s="166"/>
      <c r="AR29" s="31"/>
      <c r="BE29" s="193"/>
    </row>
    <row r="30" spans="2:71" s="2" customFormat="1" ht="14.45" customHeight="1">
      <c r="B30" s="31"/>
      <c r="F30" s="22" t="s">
        <v>39</v>
      </c>
      <c r="L30" s="165">
        <v>0.15</v>
      </c>
      <c r="M30" s="166"/>
      <c r="N30" s="166"/>
      <c r="O30" s="166"/>
      <c r="P30" s="166"/>
      <c r="W30" s="173" t="e">
        <f>ROUND(BA94, 2)</f>
        <v>#REF!</v>
      </c>
      <c r="X30" s="166"/>
      <c r="Y30" s="166"/>
      <c r="Z30" s="166"/>
      <c r="AA30" s="166"/>
      <c r="AB30" s="166"/>
      <c r="AC30" s="166"/>
      <c r="AD30" s="166"/>
      <c r="AE30" s="166"/>
      <c r="AK30" s="173" t="e">
        <f>ROUND(AW94, 2)</f>
        <v>#REF!</v>
      </c>
      <c r="AL30" s="166"/>
      <c r="AM30" s="166"/>
      <c r="AN30" s="166"/>
      <c r="AO30" s="166"/>
      <c r="AR30" s="31"/>
      <c r="BE30" s="193"/>
    </row>
    <row r="31" spans="2:71" s="2" customFormat="1" ht="14.45" hidden="1" customHeight="1">
      <c r="B31" s="31"/>
      <c r="F31" s="22" t="s">
        <v>40</v>
      </c>
      <c r="L31" s="165">
        <v>0.21</v>
      </c>
      <c r="M31" s="166"/>
      <c r="N31" s="166"/>
      <c r="O31" s="166"/>
      <c r="P31" s="166"/>
      <c r="W31" s="173" t="e">
        <f>ROUND(BB94, 2)</f>
        <v>#REF!</v>
      </c>
      <c r="X31" s="166"/>
      <c r="Y31" s="166"/>
      <c r="Z31" s="166"/>
      <c r="AA31" s="166"/>
      <c r="AB31" s="166"/>
      <c r="AC31" s="166"/>
      <c r="AD31" s="166"/>
      <c r="AE31" s="166"/>
      <c r="AK31" s="173">
        <v>0</v>
      </c>
      <c r="AL31" s="166"/>
      <c r="AM31" s="166"/>
      <c r="AN31" s="166"/>
      <c r="AO31" s="166"/>
      <c r="AR31" s="31"/>
      <c r="BE31" s="193"/>
    </row>
    <row r="32" spans="2:71" s="2" customFormat="1" ht="14.45" hidden="1" customHeight="1">
      <c r="B32" s="31"/>
      <c r="F32" s="22" t="s">
        <v>41</v>
      </c>
      <c r="L32" s="165">
        <v>0.15</v>
      </c>
      <c r="M32" s="166"/>
      <c r="N32" s="166"/>
      <c r="O32" s="166"/>
      <c r="P32" s="166"/>
      <c r="W32" s="173" t="e">
        <f>ROUND(BC94, 2)</f>
        <v>#REF!</v>
      </c>
      <c r="X32" s="166"/>
      <c r="Y32" s="166"/>
      <c r="Z32" s="166"/>
      <c r="AA32" s="166"/>
      <c r="AB32" s="166"/>
      <c r="AC32" s="166"/>
      <c r="AD32" s="166"/>
      <c r="AE32" s="166"/>
      <c r="AK32" s="173">
        <v>0</v>
      </c>
      <c r="AL32" s="166"/>
      <c r="AM32" s="166"/>
      <c r="AN32" s="166"/>
      <c r="AO32" s="166"/>
      <c r="AR32" s="31"/>
      <c r="BE32" s="193"/>
    </row>
    <row r="33" spans="2:57" s="2" customFormat="1" ht="14.45" hidden="1" customHeight="1">
      <c r="B33" s="31"/>
      <c r="F33" s="22" t="s">
        <v>42</v>
      </c>
      <c r="L33" s="165">
        <v>0</v>
      </c>
      <c r="M33" s="166"/>
      <c r="N33" s="166"/>
      <c r="O33" s="166"/>
      <c r="P33" s="166"/>
      <c r="W33" s="173" t="e">
        <f>ROUND(BD94, 2)</f>
        <v>#REF!</v>
      </c>
      <c r="X33" s="166"/>
      <c r="Y33" s="166"/>
      <c r="Z33" s="166"/>
      <c r="AA33" s="166"/>
      <c r="AB33" s="166"/>
      <c r="AC33" s="166"/>
      <c r="AD33" s="166"/>
      <c r="AE33" s="166"/>
      <c r="AK33" s="173">
        <v>0</v>
      </c>
      <c r="AL33" s="166"/>
      <c r="AM33" s="166"/>
      <c r="AN33" s="166"/>
      <c r="AO33" s="166"/>
      <c r="AR33" s="31"/>
      <c r="BE33" s="193"/>
    </row>
    <row r="34" spans="2:57" s="1" customFormat="1" ht="6.95" customHeight="1">
      <c r="B34" s="27"/>
      <c r="AR34" s="27"/>
      <c r="BE34" s="192"/>
    </row>
    <row r="35" spans="2:57" s="1" customFormat="1" ht="25.9" customHeight="1">
      <c r="B35" s="27"/>
      <c r="C35" s="32"/>
      <c r="D35" s="33" t="s">
        <v>43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 t="s">
        <v>44</v>
      </c>
      <c r="U35" s="34"/>
      <c r="V35" s="34"/>
      <c r="W35" s="34"/>
      <c r="X35" s="169" t="s">
        <v>45</v>
      </c>
      <c r="Y35" s="170"/>
      <c r="Z35" s="170"/>
      <c r="AA35" s="170"/>
      <c r="AB35" s="170"/>
      <c r="AC35" s="34"/>
      <c r="AD35" s="34"/>
      <c r="AE35" s="34"/>
      <c r="AF35" s="34"/>
      <c r="AG35" s="34"/>
      <c r="AH35" s="34"/>
      <c r="AI35" s="34"/>
      <c r="AJ35" s="34"/>
      <c r="AK35" s="171" t="e">
        <f>SUM(AK26:AK33)</f>
        <v>#REF!</v>
      </c>
      <c r="AL35" s="170"/>
      <c r="AM35" s="170"/>
      <c r="AN35" s="170"/>
      <c r="AO35" s="172"/>
      <c r="AP35" s="32"/>
      <c r="AQ35" s="32"/>
      <c r="AR35" s="27"/>
    </row>
    <row r="36" spans="2:57" s="1" customFormat="1" ht="6.95" customHeight="1">
      <c r="B36" s="27"/>
      <c r="AR36" s="27"/>
    </row>
    <row r="37" spans="2:57" s="1" customFormat="1" ht="14.45" customHeight="1">
      <c r="B37" s="27"/>
      <c r="AR37" s="27"/>
    </row>
    <row r="38" spans="2:57" ht="14.45" customHeight="1">
      <c r="B38" s="15"/>
      <c r="AR38" s="15"/>
    </row>
    <row r="39" spans="2:57" ht="14.45" customHeight="1">
      <c r="B39" s="15"/>
      <c r="AR39" s="15"/>
    </row>
    <row r="40" spans="2:57" ht="14.45" customHeight="1">
      <c r="B40" s="15"/>
      <c r="AR40" s="15"/>
    </row>
    <row r="41" spans="2:57" ht="14.45" customHeight="1">
      <c r="B41" s="15"/>
      <c r="AR41" s="15"/>
    </row>
    <row r="42" spans="2:57" ht="14.45" customHeight="1">
      <c r="B42" s="15"/>
      <c r="AR42" s="15"/>
    </row>
    <row r="43" spans="2:57" ht="14.45" customHeight="1">
      <c r="B43" s="15"/>
      <c r="AR43" s="15"/>
    </row>
    <row r="44" spans="2:57" ht="14.45" customHeight="1">
      <c r="B44" s="15"/>
      <c r="AR44" s="15"/>
    </row>
    <row r="45" spans="2:57" ht="14.45" customHeight="1">
      <c r="B45" s="15"/>
      <c r="AR45" s="15"/>
    </row>
    <row r="46" spans="2:57" ht="14.45" customHeight="1">
      <c r="B46" s="15"/>
      <c r="AR46" s="15"/>
    </row>
    <row r="47" spans="2:57" ht="14.45" customHeight="1">
      <c r="B47" s="15"/>
      <c r="AR47" s="15"/>
    </row>
    <row r="48" spans="2:57" ht="14.45" customHeight="1">
      <c r="B48" s="15"/>
      <c r="AR48" s="15"/>
    </row>
    <row r="49" spans="2:44" s="1" customFormat="1" ht="14.45" customHeight="1">
      <c r="B49" s="27"/>
      <c r="D49" s="36" t="s">
        <v>46</v>
      </c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6" t="s">
        <v>47</v>
      </c>
      <c r="AI49" s="37"/>
      <c r="AJ49" s="37"/>
      <c r="AK49" s="37"/>
      <c r="AL49" s="37"/>
      <c r="AM49" s="37"/>
      <c r="AN49" s="37"/>
      <c r="AO49" s="37"/>
      <c r="AR49" s="27"/>
    </row>
    <row r="50" spans="2:44">
      <c r="B50" s="15"/>
      <c r="AR50" s="15"/>
    </row>
    <row r="51" spans="2:44">
      <c r="B51" s="15"/>
      <c r="AR51" s="15"/>
    </row>
    <row r="52" spans="2:44">
      <c r="B52" s="15"/>
      <c r="AR52" s="15"/>
    </row>
    <row r="53" spans="2:44">
      <c r="B53" s="15"/>
      <c r="AR53" s="15"/>
    </row>
    <row r="54" spans="2:44">
      <c r="B54" s="15"/>
      <c r="AR54" s="15"/>
    </row>
    <row r="55" spans="2:44">
      <c r="B55" s="15"/>
      <c r="AR55" s="15"/>
    </row>
    <row r="56" spans="2:44">
      <c r="B56" s="15"/>
      <c r="AR56" s="15"/>
    </row>
    <row r="57" spans="2:44">
      <c r="B57" s="15"/>
      <c r="AR57" s="15"/>
    </row>
    <row r="58" spans="2:44">
      <c r="B58" s="15"/>
      <c r="AR58" s="15"/>
    </row>
    <row r="59" spans="2:44">
      <c r="B59" s="15"/>
      <c r="AR59" s="15"/>
    </row>
    <row r="60" spans="2:44" s="1" customFormat="1" ht="12.75">
      <c r="B60" s="27"/>
      <c r="D60" s="38" t="s">
        <v>48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8" t="s">
        <v>49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38" t="s">
        <v>48</v>
      </c>
      <c r="AI60" s="29"/>
      <c r="AJ60" s="29"/>
      <c r="AK60" s="29"/>
      <c r="AL60" s="29"/>
      <c r="AM60" s="38" t="s">
        <v>49</v>
      </c>
      <c r="AN60" s="29"/>
      <c r="AO60" s="29"/>
      <c r="AR60" s="27"/>
    </row>
    <row r="61" spans="2:44">
      <c r="B61" s="15"/>
      <c r="AR61" s="15"/>
    </row>
    <row r="62" spans="2:44">
      <c r="B62" s="15"/>
      <c r="AR62" s="15"/>
    </row>
    <row r="63" spans="2:44">
      <c r="B63" s="15"/>
      <c r="AR63" s="15"/>
    </row>
    <row r="64" spans="2:44" s="1" customFormat="1" ht="12.75">
      <c r="B64" s="27"/>
      <c r="D64" s="36" t="s">
        <v>50</v>
      </c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6" t="s">
        <v>51</v>
      </c>
      <c r="AI64" s="37"/>
      <c r="AJ64" s="37"/>
      <c r="AK64" s="37"/>
      <c r="AL64" s="37"/>
      <c r="AM64" s="37"/>
      <c r="AN64" s="37"/>
      <c r="AO64" s="37"/>
      <c r="AR64" s="27"/>
    </row>
    <row r="65" spans="2:44">
      <c r="B65" s="15"/>
      <c r="AR65" s="15"/>
    </row>
    <row r="66" spans="2:44">
      <c r="B66" s="15"/>
      <c r="AR66" s="15"/>
    </row>
    <row r="67" spans="2:44">
      <c r="B67" s="15"/>
      <c r="AR67" s="15"/>
    </row>
    <row r="68" spans="2:44">
      <c r="B68" s="15"/>
      <c r="AR68" s="15"/>
    </row>
    <row r="69" spans="2:44">
      <c r="B69" s="15"/>
      <c r="AR69" s="15"/>
    </row>
    <row r="70" spans="2:44">
      <c r="B70" s="15"/>
      <c r="AR70" s="15"/>
    </row>
    <row r="71" spans="2:44">
      <c r="B71" s="15"/>
      <c r="AR71" s="15"/>
    </row>
    <row r="72" spans="2:44">
      <c r="B72" s="15"/>
      <c r="AR72" s="15"/>
    </row>
    <row r="73" spans="2:44">
      <c r="B73" s="15"/>
      <c r="AR73" s="15"/>
    </row>
    <row r="74" spans="2:44">
      <c r="B74" s="15"/>
      <c r="AR74" s="15"/>
    </row>
    <row r="75" spans="2:44" s="1" customFormat="1" ht="12.75">
      <c r="B75" s="27"/>
      <c r="D75" s="38" t="s">
        <v>48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38" t="s">
        <v>49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38" t="s">
        <v>48</v>
      </c>
      <c r="AI75" s="29"/>
      <c r="AJ75" s="29"/>
      <c r="AK75" s="29"/>
      <c r="AL75" s="29"/>
      <c r="AM75" s="38" t="s">
        <v>49</v>
      </c>
      <c r="AN75" s="29"/>
      <c r="AO75" s="29"/>
      <c r="AR75" s="27"/>
    </row>
    <row r="76" spans="2:44" s="1" customFormat="1">
      <c r="B76" s="27"/>
      <c r="AR76" s="27"/>
    </row>
    <row r="77" spans="2:44" s="1" customFormat="1" ht="6.95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27"/>
    </row>
    <row r="81" spans="1:91" s="1" customFormat="1" ht="6.95" customHeight="1"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27"/>
    </row>
    <row r="82" spans="1:91" s="1" customFormat="1" ht="24.95" customHeight="1">
      <c r="B82" s="27"/>
      <c r="C82" s="16" t="s">
        <v>52</v>
      </c>
      <c r="AR82" s="27"/>
    </row>
    <row r="83" spans="1:91" s="1" customFormat="1" ht="6.95" customHeight="1">
      <c r="B83" s="27"/>
      <c r="AR83" s="27"/>
    </row>
    <row r="84" spans="1:91" s="3" customFormat="1" ht="12" customHeight="1">
      <c r="B84" s="43"/>
      <c r="C84" s="22" t="s">
        <v>13</v>
      </c>
      <c r="L84" s="3" t="str">
        <f>K5</f>
        <v>2019/016</v>
      </c>
      <c r="AR84" s="43"/>
    </row>
    <row r="85" spans="1:91" s="4" customFormat="1" ht="36.950000000000003" customHeight="1">
      <c r="B85" s="44"/>
      <c r="C85" s="45" t="s">
        <v>16</v>
      </c>
      <c r="L85" s="182" t="str">
        <f>K6</f>
        <v>Oprava střech</v>
      </c>
      <c r="M85" s="183"/>
      <c r="N85" s="183"/>
      <c r="O85" s="183"/>
      <c r="P85" s="183"/>
      <c r="Q85" s="183"/>
      <c r="R85" s="183"/>
      <c r="S85" s="183"/>
      <c r="T85" s="183"/>
      <c r="U85" s="183"/>
      <c r="V85" s="183"/>
      <c r="W85" s="183"/>
      <c r="X85" s="183"/>
      <c r="Y85" s="183"/>
      <c r="Z85" s="183"/>
      <c r="AA85" s="183"/>
      <c r="AB85" s="183"/>
      <c r="AC85" s="183"/>
      <c r="AD85" s="183"/>
      <c r="AE85" s="183"/>
      <c r="AF85" s="183"/>
      <c r="AG85" s="183"/>
      <c r="AH85" s="183"/>
      <c r="AI85" s="183"/>
      <c r="AJ85" s="183"/>
      <c r="AK85" s="183"/>
      <c r="AL85" s="183"/>
      <c r="AM85" s="183"/>
      <c r="AN85" s="183"/>
      <c r="AO85" s="183"/>
      <c r="AR85" s="44"/>
    </row>
    <row r="86" spans="1:91" s="1" customFormat="1" ht="6.95" customHeight="1">
      <c r="B86" s="27"/>
      <c r="AR86" s="27"/>
    </row>
    <row r="87" spans="1:91" s="1" customFormat="1" ht="12" customHeight="1">
      <c r="B87" s="27"/>
      <c r="C87" s="22" t="s">
        <v>20</v>
      </c>
      <c r="L87" s="46" t="str">
        <f>IF(K8="","",K8)</f>
        <v xml:space="preserve"> </v>
      </c>
      <c r="AI87" s="22" t="s">
        <v>22</v>
      </c>
      <c r="AM87" s="184" t="str">
        <f>IF(AN8= "","",AN8)</f>
        <v>13. 8. 2019</v>
      </c>
      <c r="AN87" s="184"/>
      <c r="AR87" s="27"/>
    </row>
    <row r="88" spans="1:91" s="1" customFormat="1" ht="6.95" customHeight="1">
      <c r="B88" s="27"/>
      <c r="AR88" s="27"/>
    </row>
    <row r="89" spans="1:91" s="1" customFormat="1" ht="15.2" customHeight="1">
      <c r="B89" s="27"/>
      <c r="C89" s="22" t="s">
        <v>24</v>
      </c>
      <c r="L89" s="3" t="str">
        <f>IF(E11= "","",E11)</f>
        <v xml:space="preserve"> </v>
      </c>
      <c r="AI89" s="22" t="s">
        <v>29</v>
      </c>
      <c r="AM89" s="180" t="str">
        <f>IF(E17="","",E17)</f>
        <v xml:space="preserve"> </v>
      </c>
      <c r="AN89" s="181"/>
      <c r="AO89" s="181"/>
      <c r="AP89" s="181"/>
      <c r="AR89" s="27"/>
      <c r="AS89" s="176" t="s">
        <v>53</v>
      </c>
      <c r="AT89" s="177"/>
      <c r="AU89" s="48"/>
      <c r="AV89" s="48"/>
      <c r="AW89" s="48"/>
      <c r="AX89" s="48"/>
      <c r="AY89" s="48"/>
      <c r="AZ89" s="48"/>
      <c r="BA89" s="48"/>
      <c r="BB89" s="48"/>
      <c r="BC89" s="48"/>
      <c r="BD89" s="49"/>
    </row>
    <row r="90" spans="1:91" s="1" customFormat="1" ht="15.2" customHeight="1">
      <c r="B90" s="27"/>
      <c r="C90" s="22" t="s">
        <v>27</v>
      </c>
      <c r="L90" s="3" t="str">
        <f>IF(E14= "Vyplň údaj","",E14)</f>
        <v/>
      </c>
      <c r="AI90" s="22" t="s">
        <v>31</v>
      </c>
      <c r="AM90" s="180" t="str">
        <f>IF(E20="","",E20)</f>
        <v xml:space="preserve"> </v>
      </c>
      <c r="AN90" s="181"/>
      <c r="AO90" s="181"/>
      <c r="AP90" s="181"/>
      <c r="AR90" s="27"/>
      <c r="AS90" s="178"/>
      <c r="AT90" s="179"/>
      <c r="AU90" s="50"/>
      <c r="AV90" s="50"/>
      <c r="AW90" s="50"/>
      <c r="AX90" s="50"/>
      <c r="AY90" s="50"/>
      <c r="AZ90" s="50"/>
      <c r="BA90" s="50"/>
      <c r="BB90" s="50"/>
      <c r="BC90" s="50"/>
      <c r="BD90" s="51"/>
    </row>
    <row r="91" spans="1:91" s="1" customFormat="1" ht="10.9" customHeight="1">
      <c r="B91" s="27"/>
      <c r="AR91" s="27"/>
      <c r="AS91" s="178"/>
      <c r="AT91" s="179"/>
      <c r="AU91" s="50"/>
      <c r="AV91" s="50"/>
      <c r="AW91" s="50"/>
      <c r="AX91" s="50"/>
      <c r="AY91" s="50"/>
      <c r="AZ91" s="50"/>
      <c r="BA91" s="50"/>
      <c r="BB91" s="50"/>
      <c r="BC91" s="50"/>
      <c r="BD91" s="51"/>
    </row>
    <row r="92" spans="1:91" s="1" customFormat="1" ht="29.25" customHeight="1">
      <c r="B92" s="27"/>
      <c r="C92" s="160" t="s">
        <v>54</v>
      </c>
      <c r="D92" s="161"/>
      <c r="E92" s="161"/>
      <c r="F92" s="161"/>
      <c r="G92" s="161"/>
      <c r="H92" s="52"/>
      <c r="I92" s="162" t="s">
        <v>55</v>
      </c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  <c r="Z92" s="161"/>
      <c r="AA92" s="161"/>
      <c r="AB92" s="161"/>
      <c r="AC92" s="161"/>
      <c r="AD92" s="161"/>
      <c r="AE92" s="161"/>
      <c r="AF92" s="161"/>
      <c r="AG92" s="168" t="s">
        <v>56</v>
      </c>
      <c r="AH92" s="161"/>
      <c r="AI92" s="161"/>
      <c r="AJ92" s="161"/>
      <c r="AK92" s="161"/>
      <c r="AL92" s="161"/>
      <c r="AM92" s="161"/>
      <c r="AN92" s="162" t="s">
        <v>57</v>
      </c>
      <c r="AO92" s="161"/>
      <c r="AP92" s="167"/>
      <c r="AQ92" s="53" t="s">
        <v>58</v>
      </c>
      <c r="AR92" s="27"/>
      <c r="AS92" s="54" t="s">
        <v>59</v>
      </c>
      <c r="AT92" s="55" t="s">
        <v>60</v>
      </c>
      <c r="AU92" s="55" t="s">
        <v>61</v>
      </c>
      <c r="AV92" s="55" t="s">
        <v>62</v>
      </c>
      <c r="AW92" s="55" t="s">
        <v>63</v>
      </c>
      <c r="AX92" s="55" t="s">
        <v>64</v>
      </c>
      <c r="AY92" s="55" t="s">
        <v>65</v>
      </c>
      <c r="AZ92" s="55" t="s">
        <v>66</v>
      </c>
      <c r="BA92" s="55" t="s">
        <v>67</v>
      </c>
      <c r="BB92" s="55" t="s">
        <v>68</v>
      </c>
      <c r="BC92" s="55" t="s">
        <v>69</v>
      </c>
      <c r="BD92" s="56" t="s">
        <v>70</v>
      </c>
    </row>
    <row r="93" spans="1:91" s="1" customFormat="1" ht="10.9" customHeight="1">
      <c r="B93" s="27"/>
      <c r="AR93" s="27"/>
      <c r="AS93" s="57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9"/>
    </row>
    <row r="94" spans="1:91" s="5" customFormat="1" ht="32.450000000000003" customHeight="1">
      <c r="B94" s="58"/>
      <c r="C94" s="59" t="s">
        <v>71</v>
      </c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158" t="e">
        <f>ROUND(SUM(AG95:AG100),2)</f>
        <v>#REF!</v>
      </c>
      <c r="AH94" s="158"/>
      <c r="AI94" s="158"/>
      <c r="AJ94" s="158"/>
      <c r="AK94" s="158"/>
      <c r="AL94" s="158"/>
      <c r="AM94" s="158"/>
      <c r="AN94" s="159" t="e">
        <f t="shared" ref="AN94:AN100" si="0">SUM(AG94,AT94)</f>
        <v>#REF!</v>
      </c>
      <c r="AO94" s="159"/>
      <c r="AP94" s="159"/>
      <c r="AQ94" s="62" t="s">
        <v>1</v>
      </c>
      <c r="AR94" s="58"/>
      <c r="AS94" s="63">
        <f>ROUND(SUM(AS95:AS100),2)</f>
        <v>0</v>
      </c>
      <c r="AT94" s="64" t="e">
        <f t="shared" ref="AT94:AT100" si="1">ROUND(SUM(AV94:AW94),2)</f>
        <v>#REF!</v>
      </c>
      <c r="AU94" s="65" t="e">
        <f>ROUND(SUM(AU95:AU100),5)</f>
        <v>#REF!</v>
      </c>
      <c r="AV94" s="64" t="e">
        <f>ROUND(AZ94*L29,2)</f>
        <v>#REF!</v>
      </c>
      <c r="AW94" s="64" t="e">
        <f>ROUND(BA94*L30,2)</f>
        <v>#REF!</v>
      </c>
      <c r="AX94" s="64" t="e">
        <f>ROUND(BB94*L29,2)</f>
        <v>#REF!</v>
      </c>
      <c r="AY94" s="64" t="e">
        <f>ROUND(BC94*L30,2)</f>
        <v>#REF!</v>
      </c>
      <c r="AZ94" s="64" t="e">
        <f>ROUND(SUM(AZ95:AZ100),2)</f>
        <v>#REF!</v>
      </c>
      <c r="BA94" s="64" t="e">
        <f>ROUND(SUM(BA95:BA100),2)</f>
        <v>#REF!</v>
      </c>
      <c r="BB94" s="64" t="e">
        <f>ROUND(SUM(BB95:BB100),2)</f>
        <v>#REF!</v>
      </c>
      <c r="BC94" s="64" t="e">
        <f>ROUND(SUM(BC95:BC100),2)</f>
        <v>#REF!</v>
      </c>
      <c r="BD94" s="66" t="e">
        <f>ROUND(SUM(BD95:BD100),2)</f>
        <v>#REF!</v>
      </c>
      <c r="BS94" s="67" t="s">
        <v>72</v>
      </c>
      <c r="BT94" s="67" t="s">
        <v>73</v>
      </c>
      <c r="BU94" s="68" t="s">
        <v>74</v>
      </c>
      <c r="BV94" s="67" t="s">
        <v>75</v>
      </c>
      <c r="BW94" s="67" t="s">
        <v>4</v>
      </c>
      <c r="BX94" s="67" t="s">
        <v>76</v>
      </c>
      <c r="CL94" s="67" t="s">
        <v>1</v>
      </c>
    </row>
    <row r="95" spans="1:91" s="6" customFormat="1" ht="27" customHeight="1">
      <c r="A95" s="69" t="s">
        <v>77</v>
      </c>
      <c r="B95" s="70"/>
      <c r="C95" s="71"/>
      <c r="D95" s="157" t="s">
        <v>78</v>
      </c>
      <c r="E95" s="157"/>
      <c r="F95" s="157"/>
      <c r="G95" s="157"/>
      <c r="H95" s="157"/>
      <c r="I95" s="72"/>
      <c r="J95" s="157" t="s">
        <v>79</v>
      </c>
      <c r="K95" s="157"/>
      <c r="L95" s="157"/>
      <c r="M95" s="157"/>
      <c r="N95" s="157"/>
      <c r="O95" s="157"/>
      <c r="P95" s="157"/>
      <c r="Q95" s="157"/>
      <c r="R95" s="157"/>
      <c r="S95" s="157"/>
      <c r="T95" s="157"/>
      <c r="U95" s="157"/>
      <c r="V95" s="157"/>
      <c r="W95" s="157"/>
      <c r="X95" s="157"/>
      <c r="Y95" s="157"/>
      <c r="Z95" s="157"/>
      <c r="AA95" s="157"/>
      <c r="AB95" s="157"/>
      <c r="AC95" s="157"/>
      <c r="AD95" s="157"/>
      <c r="AE95" s="157"/>
      <c r="AF95" s="157"/>
      <c r="AG95" s="163">
        <f>'slepý rozpočet'!J28</f>
        <v>0</v>
      </c>
      <c r="AH95" s="164"/>
      <c r="AI95" s="164"/>
      <c r="AJ95" s="164"/>
      <c r="AK95" s="164"/>
      <c r="AL95" s="164"/>
      <c r="AM95" s="164"/>
      <c r="AN95" s="163">
        <f t="shared" si="0"/>
        <v>0</v>
      </c>
      <c r="AO95" s="164"/>
      <c r="AP95" s="164"/>
      <c r="AQ95" s="73" t="s">
        <v>80</v>
      </c>
      <c r="AR95" s="70"/>
      <c r="AS95" s="74">
        <v>0</v>
      </c>
      <c r="AT95" s="75">
        <f t="shared" si="1"/>
        <v>0</v>
      </c>
      <c r="AU95" s="76" t="e">
        <f>'slepý rozpočet'!O116</f>
        <v>#REF!</v>
      </c>
      <c r="AV95" s="75">
        <f>'slepý rozpočet'!J31</f>
        <v>0</v>
      </c>
      <c r="AW95" s="75">
        <f>'slepý rozpočet'!J32</f>
        <v>0</v>
      </c>
      <c r="AX95" s="75">
        <f>'slepý rozpočet'!J33</f>
        <v>0</v>
      </c>
      <c r="AY95" s="75">
        <f>'slepý rozpočet'!J34</f>
        <v>0</v>
      </c>
      <c r="AZ95" s="75">
        <f>'slepý rozpočet'!F31</f>
        <v>0</v>
      </c>
      <c r="BA95" s="75">
        <f>'slepý rozpočet'!F32</f>
        <v>0</v>
      </c>
      <c r="BB95" s="75">
        <f>'slepý rozpočet'!F33</f>
        <v>0</v>
      </c>
      <c r="BC95" s="75">
        <f>'slepý rozpočet'!F34</f>
        <v>0</v>
      </c>
      <c r="BD95" s="77">
        <f>'slepý rozpočet'!F35</f>
        <v>0</v>
      </c>
      <c r="BT95" s="78" t="s">
        <v>81</v>
      </c>
      <c r="BV95" s="78" t="s">
        <v>75</v>
      </c>
      <c r="BW95" s="78" t="s">
        <v>82</v>
      </c>
      <c r="BX95" s="78" t="s">
        <v>4</v>
      </c>
      <c r="CL95" s="78" t="s">
        <v>1</v>
      </c>
      <c r="CM95" s="78" t="s">
        <v>83</v>
      </c>
    </row>
    <row r="96" spans="1:91" s="6" customFormat="1" ht="27" customHeight="1">
      <c r="A96" s="69" t="s">
        <v>77</v>
      </c>
      <c r="B96" s="70"/>
      <c r="C96" s="71"/>
      <c r="D96" s="157" t="s">
        <v>84</v>
      </c>
      <c r="E96" s="157"/>
      <c r="F96" s="157"/>
      <c r="G96" s="157"/>
      <c r="H96" s="157"/>
      <c r="I96" s="72"/>
      <c r="J96" s="157" t="s">
        <v>85</v>
      </c>
      <c r="K96" s="157"/>
      <c r="L96" s="157"/>
      <c r="M96" s="157"/>
      <c r="N96" s="157"/>
      <c r="O96" s="157"/>
      <c r="P96" s="157"/>
      <c r="Q96" s="157"/>
      <c r="R96" s="157"/>
      <c r="S96" s="157"/>
      <c r="T96" s="157"/>
      <c r="U96" s="157"/>
      <c r="V96" s="157"/>
      <c r="W96" s="157"/>
      <c r="X96" s="157"/>
      <c r="Y96" s="157"/>
      <c r="Z96" s="157"/>
      <c r="AA96" s="157"/>
      <c r="AB96" s="157"/>
      <c r="AC96" s="157"/>
      <c r="AD96" s="157"/>
      <c r="AE96" s="157"/>
      <c r="AF96" s="157"/>
      <c r="AG96" s="163" t="e">
        <f>#REF!</f>
        <v>#REF!</v>
      </c>
      <c r="AH96" s="164"/>
      <c r="AI96" s="164"/>
      <c r="AJ96" s="164"/>
      <c r="AK96" s="164"/>
      <c r="AL96" s="164"/>
      <c r="AM96" s="164"/>
      <c r="AN96" s="163" t="e">
        <f t="shared" si="0"/>
        <v>#REF!</v>
      </c>
      <c r="AO96" s="164"/>
      <c r="AP96" s="164"/>
      <c r="AQ96" s="73" t="s">
        <v>80</v>
      </c>
      <c r="AR96" s="70"/>
      <c r="AS96" s="74">
        <v>0</v>
      </c>
      <c r="AT96" s="75" t="e">
        <f t="shared" si="1"/>
        <v>#REF!</v>
      </c>
      <c r="AU96" s="76" t="e">
        <f>#REF!</f>
        <v>#REF!</v>
      </c>
      <c r="AV96" s="75" t="e">
        <f>#REF!</f>
        <v>#REF!</v>
      </c>
      <c r="AW96" s="75" t="e">
        <f>#REF!</f>
        <v>#REF!</v>
      </c>
      <c r="AX96" s="75" t="e">
        <f>#REF!</f>
        <v>#REF!</v>
      </c>
      <c r="AY96" s="75" t="e">
        <f>#REF!</f>
        <v>#REF!</v>
      </c>
      <c r="AZ96" s="75" t="e">
        <f>#REF!</f>
        <v>#REF!</v>
      </c>
      <c r="BA96" s="75" t="e">
        <f>#REF!</f>
        <v>#REF!</v>
      </c>
      <c r="BB96" s="75" t="e">
        <f>#REF!</f>
        <v>#REF!</v>
      </c>
      <c r="BC96" s="75" t="e">
        <f>#REF!</f>
        <v>#REF!</v>
      </c>
      <c r="BD96" s="77" t="e">
        <f>#REF!</f>
        <v>#REF!</v>
      </c>
      <c r="BT96" s="78" t="s">
        <v>81</v>
      </c>
      <c r="BV96" s="78" t="s">
        <v>75</v>
      </c>
      <c r="BW96" s="78" t="s">
        <v>86</v>
      </c>
      <c r="BX96" s="78" t="s">
        <v>4</v>
      </c>
      <c r="CL96" s="78" t="s">
        <v>1</v>
      </c>
      <c r="CM96" s="78" t="s">
        <v>83</v>
      </c>
    </row>
    <row r="97" spans="1:91" s="6" customFormat="1" ht="27" customHeight="1">
      <c r="A97" s="69" t="s">
        <v>77</v>
      </c>
      <c r="B97" s="70"/>
      <c r="C97" s="71"/>
      <c r="D97" s="157" t="s">
        <v>87</v>
      </c>
      <c r="E97" s="157"/>
      <c r="F97" s="157"/>
      <c r="G97" s="157"/>
      <c r="H97" s="157"/>
      <c r="I97" s="72"/>
      <c r="J97" s="157" t="s">
        <v>88</v>
      </c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7"/>
      <c r="AE97" s="157"/>
      <c r="AF97" s="157"/>
      <c r="AG97" s="163" t="e">
        <f>#REF!</f>
        <v>#REF!</v>
      </c>
      <c r="AH97" s="164"/>
      <c r="AI97" s="164"/>
      <c r="AJ97" s="164"/>
      <c r="AK97" s="164"/>
      <c r="AL97" s="164"/>
      <c r="AM97" s="164"/>
      <c r="AN97" s="163" t="e">
        <f t="shared" si="0"/>
        <v>#REF!</v>
      </c>
      <c r="AO97" s="164"/>
      <c r="AP97" s="164"/>
      <c r="AQ97" s="73" t="s">
        <v>80</v>
      </c>
      <c r="AR97" s="70"/>
      <c r="AS97" s="74">
        <v>0</v>
      </c>
      <c r="AT97" s="75" t="e">
        <f t="shared" si="1"/>
        <v>#REF!</v>
      </c>
      <c r="AU97" s="76" t="e">
        <f>#REF!</f>
        <v>#REF!</v>
      </c>
      <c r="AV97" s="75" t="e">
        <f>#REF!</f>
        <v>#REF!</v>
      </c>
      <c r="AW97" s="75" t="e">
        <f>#REF!</f>
        <v>#REF!</v>
      </c>
      <c r="AX97" s="75" t="e">
        <f>#REF!</f>
        <v>#REF!</v>
      </c>
      <c r="AY97" s="75" t="e">
        <f>#REF!</f>
        <v>#REF!</v>
      </c>
      <c r="AZ97" s="75" t="e">
        <f>#REF!</f>
        <v>#REF!</v>
      </c>
      <c r="BA97" s="75" t="e">
        <f>#REF!</f>
        <v>#REF!</v>
      </c>
      <c r="BB97" s="75" t="e">
        <f>#REF!</f>
        <v>#REF!</v>
      </c>
      <c r="BC97" s="75" t="e">
        <f>#REF!</f>
        <v>#REF!</v>
      </c>
      <c r="BD97" s="77" t="e">
        <f>#REF!</f>
        <v>#REF!</v>
      </c>
      <c r="BT97" s="78" t="s">
        <v>81</v>
      </c>
      <c r="BV97" s="78" t="s">
        <v>75</v>
      </c>
      <c r="BW97" s="78" t="s">
        <v>89</v>
      </c>
      <c r="BX97" s="78" t="s">
        <v>4</v>
      </c>
      <c r="CL97" s="78" t="s">
        <v>1</v>
      </c>
      <c r="CM97" s="78" t="s">
        <v>83</v>
      </c>
    </row>
    <row r="98" spans="1:91" s="6" customFormat="1" ht="27" customHeight="1">
      <c r="A98" s="69" t="s">
        <v>77</v>
      </c>
      <c r="B98" s="70"/>
      <c r="C98" s="71"/>
      <c r="D98" s="157" t="s">
        <v>90</v>
      </c>
      <c r="E98" s="157"/>
      <c r="F98" s="157"/>
      <c r="G98" s="157"/>
      <c r="H98" s="157"/>
      <c r="I98" s="72"/>
      <c r="J98" s="157" t="s">
        <v>91</v>
      </c>
      <c r="K98" s="157"/>
      <c r="L98" s="157"/>
      <c r="M98" s="157"/>
      <c r="N98" s="157"/>
      <c r="O98" s="157"/>
      <c r="P98" s="157"/>
      <c r="Q98" s="157"/>
      <c r="R98" s="157"/>
      <c r="S98" s="157"/>
      <c r="T98" s="157"/>
      <c r="U98" s="157"/>
      <c r="V98" s="157"/>
      <c r="W98" s="157"/>
      <c r="X98" s="157"/>
      <c r="Y98" s="157"/>
      <c r="Z98" s="157"/>
      <c r="AA98" s="157"/>
      <c r="AB98" s="157"/>
      <c r="AC98" s="157"/>
      <c r="AD98" s="157"/>
      <c r="AE98" s="157"/>
      <c r="AF98" s="157"/>
      <c r="AG98" s="163" t="e">
        <f>#REF!</f>
        <v>#REF!</v>
      </c>
      <c r="AH98" s="164"/>
      <c r="AI98" s="164"/>
      <c r="AJ98" s="164"/>
      <c r="AK98" s="164"/>
      <c r="AL98" s="164"/>
      <c r="AM98" s="164"/>
      <c r="AN98" s="163" t="e">
        <f t="shared" si="0"/>
        <v>#REF!</v>
      </c>
      <c r="AO98" s="164"/>
      <c r="AP98" s="164"/>
      <c r="AQ98" s="73" t="s">
        <v>80</v>
      </c>
      <c r="AR98" s="70"/>
      <c r="AS98" s="74">
        <v>0</v>
      </c>
      <c r="AT98" s="75" t="e">
        <f t="shared" si="1"/>
        <v>#REF!</v>
      </c>
      <c r="AU98" s="76" t="e">
        <f>#REF!</f>
        <v>#REF!</v>
      </c>
      <c r="AV98" s="75" t="e">
        <f>#REF!</f>
        <v>#REF!</v>
      </c>
      <c r="AW98" s="75" t="e">
        <f>#REF!</f>
        <v>#REF!</v>
      </c>
      <c r="AX98" s="75" t="e">
        <f>#REF!</f>
        <v>#REF!</v>
      </c>
      <c r="AY98" s="75" t="e">
        <f>#REF!</f>
        <v>#REF!</v>
      </c>
      <c r="AZ98" s="75" t="e">
        <f>#REF!</f>
        <v>#REF!</v>
      </c>
      <c r="BA98" s="75" t="e">
        <f>#REF!</f>
        <v>#REF!</v>
      </c>
      <c r="BB98" s="75" t="e">
        <f>#REF!</f>
        <v>#REF!</v>
      </c>
      <c r="BC98" s="75" t="e">
        <f>#REF!</f>
        <v>#REF!</v>
      </c>
      <c r="BD98" s="77" t="e">
        <f>#REF!</f>
        <v>#REF!</v>
      </c>
      <c r="BT98" s="78" t="s">
        <v>81</v>
      </c>
      <c r="BV98" s="78" t="s">
        <v>75</v>
      </c>
      <c r="BW98" s="78" t="s">
        <v>92</v>
      </c>
      <c r="BX98" s="78" t="s">
        <v>4</v>
      </c>
      <c r="CL98" s="78" t="s">
        <v>1</v>
      </c>
      <c r="CM98" s="78" t="s">
        <v>83</v>
      </c>
    </row>
    <row r="99" spans="1:91" s="6" customFormat="1" ht="27" customHeight="1">
      <c r="A99" s="69" t="s">
        <v>77</v>
      </c>
      <c r="B99" s="70"/>
      <c r="C99" s="71"/>
      <c r="D99" s="157" t="s">
        <v>93</v>
      </c>
      <c r="E99" s="157"/>
      <c r="F99" s="157"/>
      <c r="G99" s="157"/>
      <c r="H99" s="157"/>
      <c r="I99" s="72"/>
      <c r="J99" s="157" t="s">
        <v>94</v>
      </c>
      <c r="K99" s="157"/>
      <c r="L99" s="157"/>
      <c r="M99" s="157"/>
      <c r="N99" s="157"/>
      <c r="O99" s="157"/>
      <c r="P99" s="157"/>
      <c r="Q99" s="157"/>
      <c r="R99" s="157"/>
      <c r="S99" s="157"/>
      <c r="T99" s="157"/>
      <c r="U99" s="157"/>
      <c r="V99" s="157"/>
      <c r="W99" s="157"/>
      <c r="X99" s="157"/>
      <c r="Y99" s="157"/>
      <c r="Z99" s="157"/>
      <c r="AA99" s="157"/>
      <c r="AB99" s="157"/>
      <c r="AC99" s="157"/>
      <c r="AD99" s="157"/>
      <c r="AE99" s="157"/>
      <c r="AF99" s="157"/>
      <c r="AG99" s="163" t="e">
        <f>#REF!</f>
        <v>#REF!</v>
      </c>
      <c r="AH99" s="164"/>
      <c r="AI99" s="164"/>
      <c r="AJ99" s="164"/>
      <c r="AK99" s="164"/>
      <c r="AL99" s="164"/>
      <c r="AM99" s="164"/>
      <c r="AN99" s="163" t="e">
        <f t="shared" si="0"/>
        <v>#REF!</v>
      </c>
      <c r="AO99" s="164"/>
      <c r="AP99" s="164"/>
      <c r="AQ99" s="73" t="s">
        <v>80</v>
      </c>
      <c r="AR99" s="70"/>
      <c r="AS99" s="74">
        <v>0</v>
      </c>
      <c r="AT99" s="75" t="e">
        <f t="shared" si="1"/>
        <v>#REF!</v>
      </c>
      <c r="AU99" s="76" t="e">
        <f>#REF!</f>
        <v>#REF!</v>
      </c>
      <c r="AV99" s="75" t="e">
        <f>#REF!</f>
        <v>#REF!</v>
      </c>
      <c r="AW99" s="75" t="e">
        <f>#REF!</f>
        <v>#REF!</v>
      </c>
      <c r="AX99" s="75" t="e">
        <f>#REF!</f>
        <v>#REF!</v>
      </c>
      <c r="AY99" s="75" t="e">
        <f>#REF!</f>
        <v>#REF!</v>
      </c>
      <c r="AZ99" s="75" t="e">
        <f>#REF!</f>
        <v>#REF!</v>
      </c>
      <c r="BA99" s="75" t="e">
        <f>#REF!</f>
        <v>#REF!</v>
      </c>
      <c r="BB99" s="75" t="e">
        <f>#REF!</f>
        <v>#REF!</v>
      </c>
      <c r="BC99" s="75" t="e">
        <f>#REF!</f>
        <v>#REF!</v>
      </c>
      <c r="BD99" s="77" t="e">
        <f>#REF!</f>
        <v>#REF!</v>
      </c>
      <c r="BT99" s="78" t="s">
        <v>81</v>
      </c>
      <c r="BV99" s="78" t="s">
        <v>75</v>
      </c>
      <c r="BW99" s="78" t="s">
        <v>95</v>
      </c>
      <c r="BX99" s="78" t="s">
        <v>4</v>
      </c>
      <c r="CL99" s="78" t="s">
        <v>1</v>
      </c>
      <c r="CM99" s="78" t="s">
        <v>83</v>
      </c>
    </row>
    <row r="100" spans="1:91" s="6" customFormat="1" ht="27" customHeight="1">
      <c r="A100" s="69" t="s">
        <v>77</v>
      </c>
      <c r="B100" s="70"/>
      <c r="C100" s="71"/>
      <c r="D100" s="157" t="s">
        <v>96</v>
      </c>
      <c r="E100" s="157"/>
      <c r="F100" s="157"/>
      <c r="G100" s="157"/>
      <c r="H100" s="157"/>
      <c r="I100" s="72"/>
      <c r="J100" s="157" t="s">
        <v>97</v>
      </c>
      <c r="K100" s="157"/>
      <c r="L100" s="157"/>
      <c r="M100" s="157"/>
      <c r="N100" s="157"/>
      <c r="O100" s="157"/>
      <c r="P100" s="157"/>
      <c r="Q100" s="157"/>
      <c r="R100" s="157"/>
      <c r="S100" s="157"/>
      <c r="T100" s="157"/>
      <c r="U100" s="157"/>
      <c r="V100" s="157"/>
      <c r="W100" s="157"/>
      <c r="X100" s="157"/>
      <c r="Y100" s="157"/>
      <c r="Z100" s="157"/>
      <c r="AA100" s="157"/>
      <c r="AB100" s="157"/>
      <c r="AC100" s="157"/>
      <c r="AD100" s="157"/>
      <c r="AE100" s="157"/>
      <c r="AF100" s="157"/>
      <c r="AG100" s="163" t="e">
        <f>#REF!</f>
        <v>#REF!</v>
      </c>
      <c r="AH100" s="164"/>
      <c r="AI100" s="164"/>
      <c r="AJ100" s="164"/>
      <c r="AK100" s="164"/>
      <c r="AL100" s="164"/>
      <c r="AM100" s="164"/>
      <c r="AN100" s="163" t="e">
        <f t="shared" si="0"/>
        <v>#REF!</v>
      </c>
      <c r="AO100" s="164"/>
      <c r="AP100" s="164"/>
      <c r="AQ100" s="73" t="s">
        <v>80</v>
      </c>
      <c r="AR100" s="70"/>
      <c r="AS100" s="79">
        <v>0</v>
      </c>
      <c r="AT100" s="80" t="e">
        <f t="shared" si="1"/>
        <v>#REF!</v>
      </c>
      <c r="AU100" s="81" t="e">
        <f>#REF!</f>
        <v>#REF!</v>
      </c>
      <c r="AV100" s="80" t="e">
        <f>#REF!</f>
        <v>#REF!</v>
      </c>
      <c r="AW100" s="80" t="e">
        <f>#REF!</f>
        <v>#REF!</v>
      </c>
      <c r="AX100" s="80" t="e">
        <f>#REF!</f>
        <v>#REF!</v>
      </c>
      <c r="AY100" s="80" t="e">
        <f>#REF!</f>
        <v>#REF!</v>
      </c>
      <c r="AZ100" s="80" t="e">
        <f>#REF!</f>
        <v>#REF!</v>
      </c>
      <c r="BA100" s="80" t="e">
        <f>#REF!</f>
        <v>#REF!</v>
      </c>
      <c r="BB100" s="80" t="e">
        <f>#REF!</f>
        <v>#REF!</v>
      </c>
      <c r="BC100" s="80" t="e">
        <f>#REF!</f>
        <v>#REF!</v>
      </c>
      <c r="BD100" s="82" t="e">
        <f>#REF!</f>
        <v>#REF!</v>
      </c>
      <c r="BT100" s="78" t="s">
        <v>81</v>
      </c>
      <c r="BV100" s="78" t="s">
        <v>75</v>
      </c>
      <c r="BW100" s="78" t="s">
        <v>98</v>
      </c>
      <c r="BX100" s="78" t="s">
        <v>4</v>
      </c>
      <c r="CL100" s="78" t="s">
        <v>1</v>
      </c>
      <c r="CM100" s="78" t="s">
        <v>83</v>
      </c>
    </row>
    <row r="101" spans="1:91" s="1" customFormat="1" ht="30" customHeight="1">
      <c r="B101" s="27"/>
      <c r="AR101" s="27"/>
    </row>
    <row r="102" spans="1:91" s="1" customFormat="1" ht="6.95" customHeight="1">
      <c r="B102" s="39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27"/>
    </row>
  </sheetData>
  <mergeCells count="62">
    <mergeCell ref="AK33:AO33"/>
    <mergeCell ref="AK26:AO26"/>
    <mergeCell ref="W29:AE29"/>
    <mergeCell ref="AK29:AO29"/>
    <mergeCell ref="W30:AE30"/>
    <mergeCell ref="AK30:AO30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N96:AP96"/>
    <mergeCell ref="AG96:AM96"/>
    <mergeCell ref="AN97:AP97"/>
    <mergeCell ref="AG97:AM97"/>
    <mergeCell ref="L30:P30"/>
    <mergeCell ref="L31:P31"/>
    <mergeCell ref="L32:P32"/>
    <mergeCell ref="L33:P33"/>
    <mergeCell ref="AN92:AP92"/>
    <mergeCell ref="AG92:AM92"/>
    <mergeCell ref="X35:AB35"/>
    <mergeCell ref="AK35:AO35"/>
    <mergeCell ref="AK31:AO31"/>
    <mergeCell ref="W32:AE32"/>
    <mergeCell ref="AK32:AO32"/>
    <mergeCell ref="W33:AE33"/>
    <mergeCell ref="AN98:AP98"/>
    <mergeCell ref="AG98:AM98"/>
    <mergeCell ref="AN99:AP99"/>
    <mergeCell ref="AG99:AM99"/>
    <mergeCell ref="AN100:AP100"/>
    <mergeCell ref="AG100:AM100"/>
    <mergeCell ref="AG94:AM94"/>
    <mergeCell ref="AN94:AP94"/>
    <mergeCell ref="C92:G92"/>
    <mergeCell ref="I92:AF92"/>
    <mergeCell ref="D95:H95"/>
    <mergeCell ref="J95:AF95"/>
    <mergeCell ref="AN95:AP95"/>
    <mergeCell ref="AG95:AM95"/>
    <mergeCell ref="D99:H99"/>
    <mergeCell ref="J99:AF99"/>
    <mergeCell ref="D100:H100"/>
    <mergeCell ref="J100:AF100"/>
    <mergeCell ref="D96:H96"/>
    <mergeCell ref="J96:AF96"/>
    <mergeCell ref="D97:H97"/>
    <mergeCell ref="J97:AF97"/>
    <mergeCell ref="D98:H98"/>
    <mergeCell ref="J98:AF98"/>
  </mergeCells>
  <hyperlinks>
    <hyperlink ref="A95" location="'2019-016-a - Budova B1 – ...'!C2" display="/"/>
    <hyperlink ref="A96" location="'2019-016-b - Budova P – o...'!C2" display="/"/>
    <hyperlink ref="A97" location="'2019-016-c - Budova P - o...'!C2" display="/"/>
    <hyperlink ref="A98" location="'2019-016-d - Budova H - o...'!C2" display="/"/>
    <hyperlink ref="A99" location="'2019-016-e - Budova J - o...'!C2" display="/"/>
    <hyperlink ref="A100" location="'2019-016-f - Budova C - Č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L161"/>
  <sheetViews>
    <sheetView showGridLines="0" tabSelected="1" zoomScaleNormal="100" workbookViewId="0">
      <selection activeCell="G125" sqref="G125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83" customWidth="1"/>
    <col min="10" max="10" width="20.1640625" customWidth="1"/>
    <col min="11" max="11" width="9.33203125" customWidth="1"/>
    <col min="12" max="12" width="10.83203125" hidden="1" customWidth="1"/>
    <col min="13" max="13" width="9.33203125" hidden="1"/>
    <col min="14" max="19" width="14.1640625" hidden="1" customWidth="1"/>
    <col min="20" max="20" width="16.33203125" hidden="1" customWidth="1"/>
    <col min="21" max="21" width="12.33203125" customWidth="1"/>
    <col min="22" max="22" width="16.33203125" customWidth="1"/>
    <col min="23" max="23" width="12.33203125" customWidth="1"/>
    <col min="24" max="24" width="15" customWidth="1"/>
    <col min="25" max="25" width="11" customWidth="1"/>
    <col min="26" max="26" width="15" customWidth="1"/>
    <col min="27" max="27" width="16.33203125" customWidth="1"/>
    <col min="28" max="28" width="11" customWidth="1"/>
    <col min="29" max="29" width="15" customWidth="1"/>
    <col min="30" max="30" width="16.33203125" customWidth="1"/>
    <col min="43" max="64" width="9.33203125" hidden="1"/>
  </cols>
  <sheetData>
    <row r="2" spans="2:45" ht="36.950000000000003" customHeight="1">
      <c r="K2" s="174" t="s">
        <v>5</v>
      </c>
      <c r="L2" s="175"/>
      <c r="M2" s="175"/>
      <c r="N2" s="175"/>
      <c r="O2" s="175"/>
      <c r="P2" s="175"/>
      <c r="Q2" s="175"/>
      <c r="R2" s="175"/>
      <c r="S2" s="175"/>
      <c r="T2" s="175"/>
      <c r="U2" s="175"/>
      <c r="AS2" s="12" t="s">
        <v>82</v>
      </c>
    </row>
    <row r="3" spans="2:45" ht="6.95" customHeight="1">
      <c r="B3" s="13"/>
      <c r="C3" s="14"/>
      <c r="D3" s="14"/>
      <c r="E3" s="14"/>
      <c r="F3" s="14"/>
      <c r="G3" s="14"/>
      <c r="H3" s="14"/>
      <c r="I3" s="84"/>
      <c r="J3" s="14"/>
      <c r="K3" s="15"/>
      <c r="AS3" s="12" t="s">
        <v>83</v>
      </c>
    </row>
    <row r="4" spans="2:45" ht="24.95" customHeight="1">
      <c r="B4" s="15"/>
      <c r="D4" s="16" t="s">
        <v>99</v>
      </c>
      <c r="K4" s="15"/>
      <c r="L4" s="85" t="s">
        <v>10</v>
      </c>
      <c r="AS4" s="12" t="s">
        <v>3</v>
      </c>
    </row>
    <row r="5" spans="2:45" ht="6.95" customHeight="1">
      <c r="B5" s="15"/>
      <c r="K5" s="15"/>
    </row>
    <row r="6" spans="2:45" ht="16.5" customHeight="1">
      <c r="B6" s="15"/>
      <c r="E6" s="201"/>
      <c r="F6" s="202"/>
      <c r="G6" s="202"/>
      <c r="H6" s="202"/>
      <c r="K6" s="15"/>
    </row>
    <row r="7" spans="2:45" s="1" customFormat="1" ht="12" customHeight="1">
      <c r="B7" s="27"/>
      <c r="D7" s="22" t="s">
        <v>100</v>
      </c>
      <c r="I7" s="86"/>
      <c r="K7" s="27"/>
    </row>
    <row r="8" spans="2:45" s="1" customFormat="1" ht="36.950000000000003" customHeight="1">
      <c r="B8" s="27"/>
      <c r="E8" s="182" t="s">
        <v>163</v>
      </c>
      <c r="F8" s="200"/>
      <c r="G8" s="200"/>
      <c r="H8" s="200"/>
      <c r="I8" s="86"/>
      <c r="K8" s="27"/>
    </row>
    <row r="9" spans="2:45" s="1" customFormat="1">
      <c r="B9" s="27"/>
      <c r="I9" s="86"/>
      <c r="K9" s="27"/>
    </row>
    <row r="10" spans="2:45" s="1" customFormat="1" ht="12" customHeight="1">
      <c r="B10" s="27"/>
      <c r="D10" s="22" t="s">
        <v>20</v>
      </c>
      <c r="F10" s="20" t="s">
        <v>140</v>
      </c>
      <c r="I10" s="87" t="s">
        <v>22</v>
      </c>
      <c r="J10" s="155">
        <v>45191</v>
      </c>
      <c r="K10" s="27"/>
    </row>
    <row r="11" spans="2:45" s="1" customFormat="1" ht="10.9" customHeight="1">
      <c r="B11" s="27"/>
      <c r="I11" s="86"/>
      <c r="K11" s="27"/>
    </row>
    <row r="12" spans="2:45" s="1" customFormat="1" ht="12" customHeight="1">
      <c r="B12" s="27"/>
      <c r="D12" s="22" t="s">
        <v>24</v>
      </c>
      <c r="F12" s="1" t="s">
        <v>139</v>
      </c>
      <c r="I12" s="87" t="s">
        <v>25</v>
      </c>
      <c r="J12" s="147">
        <v>673552</v>
      </c>
      <c r="K12" s="27"/>
    </row>
    <row r="13" spans="2:45" s="1" customFormat="1" ht="18" customHeight="1">
      <c r="B13" s="27"/>
      <c r="E13" s="20" t="str">
        <f>IF('Rekapitulace stavby'!E11="","",'Rekapitulace stavby'!E11)</f>
        <v xml:space="preserve"> </v>
      </c>
      <c r="I13" s="87" t="s">
        <v>26</v>
      </c>
      <c r="J13" s="147" t="s">
        <v>144</v>
      </c>
      <c r="K13" s="27"/>
    </row>
    <row r="14" spans="2:45" s="1" customFormat="1" ht="6.95" customHeight="1">
      <c r="B14" s="27"/>
      <c r="I14" s="86"/>
      <c r="K14" s="27"/>
    </row>
    <row r="15" spans="2:45" s="1" customFormat="1" ht="12" customHeight="1">
      <c r="B15" s="27"/>
      <c r="D15" s="22" t="s">
        <v>27</v>
      </c>
      <c r="I15" s="87" t="s">
        <v>25</v>
      </c>
      <c r="J15" s="23" t="str">
        <f>'Rekapitulace stavby'!AN13</f>
        <v>Vyplň údaj</v>
      </c>
      <c r="K15" s="27"/>
    </row>
    <row r="16" spans="2:45" s="1" customFormat="1" ht="18" customHeight="1">
      <c r="B16" s="27"/>
      <c r="E16" s="204" t="str">
        <f>'Rekapitulace stavby'!E14</f>
        <v>Vyplň údaj</v>
      </c>
      <c r="F16" s="185"/>
      <c r="G16" s="185"/>
      <c r="H16" s="185"/>
      <c r="I16" s="87" t="s">
        <v>26</v>
      </c>
      <c r="J16" s="23" t="str">
        <f>'Rekapitulace stavby'!AN14</f>
        <v>Vyplň údaj</v>
      </c>
      <c r="K16" s="27"/>
    </row>
    <row r="17" spans="2:11" s="1" customFormat="1" ht="6.95" customHeight="1">
      <c r="B17" s="27"/>
      <c r="I17" s="86"/>
      <c r="K17" s="27"/>
    </row>
    <row r="18" spans="2:11" s="1" customFormat="1" ht="12" customHeight="1">
      <c r="B18" s="27"/>
      <c r="D18" s="22" t="s">
        <v>29</v>
      </c>
      <c r="I18" s="87" t="s">
        <v>25</v>
      </c>
      <c r="J18" s="20" t="str">
        <f>IF('Rekapitulace stavby'!AN16="","",'Rekapitulace stavby'!AN16)</f>
        <v/>
      </c>
      <c r="K18" s="27"/>
    </row>
    <row r="19" spans="2:11" s="1" customFormat="1" ht="18" customHeight="1">
      <c r="B19" s="27"/>
      <c r="E19" s="20" t="str">
        <f>IF('Rekapitulace stavby'!E17="","",'Rekapitulace stavby'!E17)</f>
        <v xml:space="preserve"> </v>
      </c>
      <c r="I19" s="87" t="s">
        <v>26</v>
      </c>
      <c r="J19" s="20" t="str">
        <f>IF('Rekapitulace stavby'!AN17="","",'Rekapitulace stavby'!AN17)</f>
        <v/>
      </c>
      <c r="K19" s="27"/>
    </row>
    <row r="20" spans="2:11" s="1" customFormat="1" ht="6.95" customHeight="1">
      <c r="B20" s="27"/>
      <c r="I20" s="86"/>
      <c r="K20" s="27"/>
    </row>
    <row r="21" spans="2:11" s="1" customFormat="1" ht="12" customHeight="1">
      <c r="B21" s="27"/>
      <c r="D21" s="22" t="s">
        <v>31</v>
      </c>
      <c r="I21" s="87" t="s">
        <v>25</v>
      </c>
      <c r="J21" s="20" t="str">
        <f>IF('Rekapitulace stavby'!AN19="","",'Rekapitulace stavby'!AN19)</f>
        <v/>
      </c>
      <c r="K21" s="27"/>
    </row>
    <row r="22" spans="2:11" s="1" customFormat="1" ht="18" customHeight="1">
      <c r="B22" s="27"/>
      <c r="E22" s="20" t="str">
        <f>IF('Rekapitulace stavby'!E20="","",'Rekapitulace stavby'!E20)</f>
        <v xml:space="preserve"> </v>
      </c>
      <c r="I22" s="87" t="s">
        <v>26</v>
      </c>
      <c r="J22" s="20" t="str">
        <f>IF('Rekapitulace stavby'!AN20="","",'Rekapitulace stavby'!AN20)</f>
        <v/>
      </c>
      <c r="K22" s="27"/>
    </row>
    <row r="23" spans="2:11" s="1" customFormat="1" ht="6.95" customHeight="1">
      <c r="B23" s="27"/>
      <c r="I23" s="86"/>
      <c r="K23" s="27"/>
    </row>
    <row r="24" spans="2:11" s="1" customFormat="1" ht="12" customHeight="1">
      <c r="B24" s="27"/>
      <c r="D24" s="22" t="s">
        <v>32</v>
      </c>
      <c r="I24" s="86"/>
      <c r="K24" s="27"/>
    </row>
    <row r="25" spans="2:11" s="7" customFormat="1" ht="16.5" customHeight="1">
      <c r="B25" s="88"/>
      <c r="E25" s="189" t="s">
        <v>1</v>
      </c>
      <c r="F25" s="189"/>
      <c r="G25" s="189"/>
      <c r="H25" s="189"/>
      <c r="I25" s="89"/>
      <c r="K25" s="88"/>
    </row>
    <row r="26" spans="2:11" s="1" customFormat="1" ht="6.95" customHeight="1">
      <c r="B26" s="27"/>
      <c r="I26" s="86"/>
      <c r="K26" s="27"/>
    </row>
    <row r="27" spans="2:11" s="1" customFormat="1" ht="6.95" customHeight="1">
      <c r="B27" s="27"/>
      <c r="D27" s="48"/>
      <c r="E27" s="48"/>
      <c r="F27" s="48"/>
      <c r="G27" s="48"/>
      <c r="H27" s="48"/>
      <c r="I27" s="90"/>
      <c r="J27" s="48"/>
      <c r="K27" s="27"/>
    </row>
    <row r="28" spans="2:11" s="1" customFormat="1" ht="25.35" customHeight="1">
      <c r="B28" s="27"/>
      <c r="D28" s="91" t="s">
        <v>33</v>
      </c>
      <c r="I28" s="86"/>
      <c r="J28" s="61">
        <f>ROUND(J116, 2)</f>
        <v>0</v>
      </c>
      <c r="K28" s="27"/>
    </row>
    <row r="29" spans="2:11" s="1" customFormat="1" ht="6.95" customHeight="1">
      <c r="B29" s="27"/>
      <c r="D29" s="48"/>
      <c r="E29" s="48"/>
      <c r="F29" s="48"/>
      <c r="G29" s="48"/>
      <c r="H29" s="48"/>
      <c r="I29" s="90"/>
      <c r="J29" s="48"/>
      <c r="K29" s="27"/>
    </row>
    <row r="30" spans="2:11" s="1" customFormat="1" ht="14.45" customHeight="1">
      <c r="B30" s="27"/>
      <c r="F30" s="30" t="s">
        <v>35</v>
      </c>
      <c r="I30" s="92" t="s">
        <v>34</v>
      </c>
      <c r="J30" s="30" t="s">
        <v>36</v>
      </c>
      <c r="K30" s="27"/>
    </row>
    <row r="31" spans="2:11" s="1" customFormat="1" ht="14.45" customHeight="1">
      <c r="B31" s="27"/>
      <c r="D31" s="93" t="s">
        <v>37</v>
      </c>
      <c r="E31" s="22" t="s">
        <v>38</v>
      </c>
      <c r="F31" s="94">
        <f>J28</f>
        <v>0</v>
      </c>
      <c r="I31" s="95">
        <v>0.21</v>
      </c>
      <c r="J31" s="94">
        <f>F31*I31</f>
        <v>0</v>
      </c>
      <c r="K31" s="27"/>
    </row>
    <row r="32" spans="2:11" s="1" customFormat="1" ht="14.45" customHeight="1">
      <c r="B32" s="27"/>
      <c r="E32" s="22" t="s">
        <v>39</v>
      </c>
      <c r="F32" s="94">
        <f>ROUND((SUM(BE116:BE157)),  2)</f>
        <v>0</v>
      </c>
      <c r="I32" s="95">
        <v>0.15</v>
      </c>
      <c r="J32" s="94">
        <f>ROUND(((SUM(BE116:BE157))*I32),  2)</f>
        <v>0</v>
      </c>
      <c r="K32" s="27"/>
    </row>
    <row r="33" spans="2:11" s="1" customFormat="1" ht="14.45" hidden="1" customHeight="1">
      <c r="B33" s="27"/>
      <c r="E33" s="22" t="s">
        <v>40</v>
      </c>
      <c r="F33" s="94">
        <f>ROUND((SUM(BF116:BF157)),  2)</f>
        <v>0</v>
      </c>
      <c r="I33" s="95">
        <v>0.21</v>
      </c>
      <c r="J33" s="94">
        <f>0</f>
        <v>0</v>
      </c>
      <c r="K33" s="27"/>
    </row>
    <row r="34" spans="2:11" s="1" customFormat="1" ht="14.45" hidden="1" customHeight="1">
      <c r="B34" s="27"/>
      <c r="E34" s="22" t="s">
        <v>41</v>
      </c>
      <c r="F34" s="94">
        <f>ROUND((SUM(BG116:BG157)),  2)</f>
        <v>0</v>
      </c>
      <c r="I34" s="95">
        <v>0.15</v>
      </c>
      <c r="J34" s="94">
        <f>0</f>
        <v>0</v>
      </c>
      <c r="K34" s="27"/>
    </row>
    <row r="35" spans="2:11" s="1" customFormat="1" ht="14.45" hidden="1" customHeight="1">
      <c r="B35" s="27"/>
      <c r="E35" s="22" t="s">
        <v>42</v>
      </c>
      <c r="F35" s="94">
        <f>ROUND((SUM(BH116:BH157)),  2)</f>
        <v>0</v>
      </c>
      <c r="I35" s="95">
        <v>0</v>
      </c>
      <c r="J35" s="94">
        <f>0</f>
        <v>0</v>
      </c>
      <c r="K35" s="27"/>
    </row>
    <row r="36" spans="2:11" s="1" customFormat="1" ht="6.95" customHeight="1">
      <c r="B36" s="27"/>
      <c r="I36" s="86"/>
      <c r="K36" s="27"/>
    </row>
    <row r="37" spans="2:11" s="1" customFormat="1" ht="25.35" customHeight="1">
      <c r="B37" s="27"/>
      <c r="C37" s="96"/>
      <c r="D37" s="97" t="s">
        <v>43</v>
      </c>
      <c r="E37" s="52"/>
      <c r="F37" s="52"/>
      <c r="G37" s="98" t="s">
        <v>44</v>
      </c>
      <c r="H37" s="99" t="s">
        <v>45</v>
      </c>
      <c r="I37" s="100"/>
      <c r="J37" s="101">
        <f>SUM(J28:J35)</f>
        <v>0</v>
      </c>
      <c r="K37" s="27"/>
    </row>
    <row r="38" spans="2:11" s="1" customFormat="1" ht="14.45" customHeight="1">
      <c r="B38" s="27"/>
      <c r="I38" s="86"/>
      <c r="K38" s="27"/>
    </row>
    <row r="39" spans="2:11" ht="14.45" customHeight="1">
      <c r="B39" s="15"/>
      <c r="K39" s="15"/>
    </row>
    <row r="40" spans="2:11" ht="14.45" customHeight="1">
      <c r="B40" s="15"/>
      <c r="K40" s="15"/>
    </row>
    <row r="41" spans="2:11" ht="14.45" customHeight="1">
      <c r="B41" s="15"/>
      <c r="K41" s="15"/>
    </row>
    <row r="42" spans="2:11" ht="14.45" customHeight="1">
      <c r="B42" s="15"/>
      <c r="K42" s="15"/>
    </row>
    <row r="43" spans="2:11" ht="14.45" customHeight="1">
      <c r="B43" s="15"/>
      <c r="K43" s="15"/>
    </row>
    <row r="44" spans="2:11" ht="14.45" customHeight="1">
      <c r="B44" s="15"/>
      <c r="K44" s="15"/>
    </row>
    <row r="45" spans="2:11" ht="14.45" customHeight="1">
      <c r="B45" s="15"/>
      <c r="K45" s="15"/>
    </row>
    <row r="46" spans="2:11" ht="14.45" customHeight="1">
      <c r="B46" s="15"/>
      <c r="K46" s="15"/>
    </row>
    <row r="47" spans="2:11" ht="14.45" customHeight="1">
      <c r="B47" s="15"/>
      <c r="G47" t="s">
        <v>141</v>
      </c>
      <c r="K47" s="15"/>
    </row>
    <row r="48" spans="2:11" s="1" customFormat="1" ht="14.45" customHeight="1">
      <c r="B48" s="27"/>
      <c r="D48" s="36" t="s">
        <v>46</v>
      </c>
      <c r="E48" s="37"/>
      <c r="F48" s="37"/>
      <c r="G48" s="36" t="s">
        <v>47</v>
      </c>
      <c r="H48" s="37"/>
      <c r="I48" s="102"/>
      <c r="J48" s="37"/>
      <c r="K48" s="27"/>
    </row>
    <row r="49" spans="2:11">
      <c r="B49" s="15"/>
      <c r="K49" s="15"/>
    </row>
    <row r="50" spans="2:11">
      <c r="B50" s="15"/>
      <c r="K50" s="15"/>
    </row>
    <row r="51" spans="2:11">
      <c r="B51" s="15"/>
      <c r="K51" s="15"/>
    </row>
    <row r="52" spans="2:11">
      <c r="B52" s="15"/>
      <c r="K52" s="15"/>
    </row>
    <row r="53" spans="2:11">
      <c r="B53" s="15"/>
      <c r="K53" s="15"/>
    </row>
    <row r="54" spans="2:11">
      <c r="B54" s="15"/>
      <c r="K54" s="15"/>
    </row>
    <row r="55" spans="2:11">
      <c r="B55" s="15"/>
      <c r="K55" s="15"/>
    </row>
    <row r="56" spans="2:11">
      <c r="B56" s="15"/>
      <c r="K56" s="15"/>
    </row>
    <row r="57" spans="2:11">
      <c r="B57" s="15"/>
      <c r="K57" s="15"/>
    </row>
    <row r="58" spans="2:11">
      <c r="B58" s="15"/>
      <c r="K58" s="15"/>
    </row>
    <row r="59" spans="2:11" s="1" customFormat="1" ht="12.75">
      <c r="B59" s="27"/>
      <c r="D59" s="38" t="s">
        <v>48</v>
      </c>
      <c r="E59" s="29"/>
      <c r="F59" s="103" t="s">
        <v>49</v>
      </c>
      <c r="G59" s="38" t="s">
        <v>48</v>
      </c>
      <c r="H59" s="29"/>
      <c r="I59" s="104"/>
      <c r="J59" s="105" t="s">
        <v>49</v>
      </c>
      <c r="K59" s="27"/>
    </row>
    <row r="60" spans="2:11">
      <c r="B60" s="15"/>
      <c r="K60" s="15"/>
    </row>
    <row r="61" spans="2:11">
      <c r="B61" s="15"/>
      <c r="K61" s="15"/>
    </row>
    <row r="62" spans="2:11">
      <c r="B62" s="15"/>
      <c r="D62" t="s">
        <v>141</v>
      </c>
      <c r="K62" s="15"/>
    </row>
    <row r="63" spans="2:11" s="1" customFormat="1" ht="12.75">
      <c r="B63" s="27"/>
      <c r="D63" s="36" t="s">
        <v>50</v>
      </c>
      <c r="E63" s="37"/>
      <c r="F63" s="37"/>
      <c r="G63" s="36" t="s">
        <v>51</v>
      </c>
      <c r="H63" s="37"/>
      <c r="I63" s="102"/>
      <c r="J63" s="37"/>
      <c r="K63" s="27"/>
    </row>
    <row r="64" spans="2:11">
      <c r="B64" s="15"/>
      <c r="K64" s="15"/>
    </row>
    <row r="65" spans="2:11">
      <c r="B65" s="15"/>
      <c r="K65" s="15"/>
    </row>
    <row r="66" spans="2:11">
      <c r="B66" s="15"/>
      <c r="K66" s="15"/>
    </row>
    <row r="67" spans="2:11">
      <c r="B67" s="15"/>
      <c r="K67" s="15"/>
    </row>
    <row r="68" spans="2:11">
      <c r="B68" s="15"/>
      <c r="K68" s="15"/>
    </row>
    <row r="69" spans="2:11">
      <c r="B69" s="15"/>
      <c r="K69" s="15"/>
    </row>
    <row r="70" spans="2:11">
      <c r="B70" s="15"/>
      <c r="K70" s="15"/>
    </row>
    <row r="71" spans="2:11">
      <c r="B71" s="15"/>
      <c r="K71" s="15"/>
    </row>
    <row r="72" spans="2:11">
      <c r="B72" s="15"/>
      <c r="K72" s="15"/>
    </row>
    <row r="73" spans="2:11">
      <c r="B73" s="15"/>
      <c r="K73" s="15"/>
    </row>
    <row r="74" spans="2:11" s="1" customFormat="1" ht="12.75">
      <c r="B74" s="27"/>
      <c r="D74" s="38" t="s">
        <v>48</v>
      </c>
      <c r="E74" s="29"/>
      <c r="F74" s="103" t="s">
        <v>49</v>
      </c>
      <c r="G74" s="38" t="s">
        <v>48</v>
      </c>
      <c r="H74" s="29"/>
      <c r="I74" s="104"/>
      <c r="J74" s="105" t="s">
        <v>49</v>
      </c>
      <c r="K74" s="27"/>
    </row>
    <row r="75" spans="2:11" s="1" customFormat="1" ht="14.45" customHeight="1">
      <c r="B75" s="39"/>
      <c r="C75" s="40"/>
      <c r="D75" s="40"/>
      <c r="E75" s="40"/>
      <c r="F75" s="40"/>
      <c r="G75" s="40"/>
      <c r="H75" s="40"/>
      <c r="I75" s="106"/>
      <c r="J75" s="40"/>
      <c r="K75" s="27"/>
    </row>
    <row r="79" spans="2:11" s="1" customFormat="1" ht="6.95" customHeight="1">
      <c r="B79" s="41"/>
      <c r="C79" s="42"/>
      <c r="D79" s="42"/>
      <c r="E79" s="42"/>
      <c r="F79" s="42"/>
      <c r="G79" s="42"/>
      <c r="H79" s="42"/>
      <c r="I79" s="107"/>
      <c r="J79" s="42"/>
      <c r="K79" s="27"/>
    </row>
    <row r="80" spans="2:11" s="1" customFormat="1" ht="24.95" customHeight="1">
      <c r="B80" s="27"/>
      <c r="C80" s="16" t="s">
        <v>101</v>
      </c>
      <c r="I80" s="86"/>
      <c r="K80" s="27"/>
    </row>
    <row r="81" spans="2:46" s="1" customFormat="1" ht="6.95" customHeight="1">
      <c r="B81" s="27"/>
      <c r="I81" s="86"/>
      <c r="K81" s="27"/>
    </row>
    <row r="82" spans="2:46" s="1" customFormat="1" ht="12" customHeight="1">
      <c r="B82" s="27"/>
      <c r="C82" s="22" t="s">
        <v>100</v>
      </c>
      <c r="I82" s="86"/>
      <c r="K82" s="27"/>
    </row>
    <row r="83" spans="2:46" s="1" customFormat="1" ht="16.5" customHeight="1">
      <c r="B83" s="27"/>
      <c r="E83" s="182" t="str">
        <f>E8</f>
        <v>Vodorovné značení v PN Horní Beřkovice</v>
      </c>
      <c r="F83" s="200"/>
      <c r="G83" s="200"/>
      <c r="H83" s="200"/>
      <c r="I83" s="86"/>
      <c r="K83" s="27"/>
    </row>
    <row r="84" spans="2:46" s="1" customFormat="1" ht="6.95" customHeight="1">
      <c r="B84" s="27"/>
      <c r="I84" s="86"/>
      <c r="K84" s="27"/>
    </row>
    <row r="85" spans="2:46" s="1" customFormat="1" ht="12" customHeight="1">
      <c r="B85" s="27"/>
      <c r="C85" s="22" t="s">
        <v>20</v>
      </c>
      <c r="E85" s="147" t="s">
        <v>142</v>
      </c>
      <c r="F85" s="20"/>
      <c r="I85" s="87" t="s">
        <v>22</v>
      </c>
      <c r="J85" s="47">
        <f>IF(J10="","",J10)</f>
        <v>45191</v>
      </c>
      <c r="K85" s="27"/>
    </row>
    <row r="86" spans="2:46" s="1" customFormat="1" ht="6.95" customHeight="1">
      <c r="B86" s="27"/>
      <c r="I86" s="86"/>
      <c r="K86" s="27"/>
    </row>
    <row r="87" spans="2:46" s="1" customFormat="1" ht="15.2" customHeight="1">
      <c r="B87" s="27"/>
      <c r="C87" s="22" t="s">
        <v>24</v>
      </c>
      <c r="F87" s="20" t="str">
        <f>E13</f>
        <v xml:space="preserve"> </v>
      </c>
      <c r="I87" s="87" t="s">
        <v>29</v>
      </c>
      <c r="J87" s="25" t="str">
        <f>E19</f>
        <v xml:space="preserve"> </v>
      </c>
      <c r="K87" s="27"/>
    </row>
    <row r="88" spans="2:46" s="1" customFormat="1" ht="15.2" customHeight="1">
      <c r="B88" s="27"/>
      <c r="C88" s="22" t="s">
        <v>27</v>
      </c>
      <c r="F88" s="20" t="str">
        <f>IF(E16="","",E16)</f>
        <v>Vyplň údaj</v>
      </c>
      <c r="I88" s="87" t="s">
        <v>31</v>
      </c>
      <c r="J88" s="25" t="str">
        <f>E22</f>
        <v xml:space="preserve"> </v>
      </c>
      <c r="K88" s="27"/>
    </row>
    <row r="89" spans="2:46" s="1" customFormat="1" ht="10.35" customHeight="1">
      <c r="B89" s="27"/>
      <c r="I89" s="86"/>
      <c r="K89" s="27"/>
    </row>
    <row r="90" spans="2:46" s="1" customFormat="1" ht="29.25" customHeight="1">
      <c r="B90" s="27"/>
      <c r="C90" s="108" t="s">
        <v>102</v>
      </c>
      <c r="D90" s="96"/>
      <c r="E90" s="96"/>
      <c r="F90" s="96"/>
      <c r="G90" s="96"/>
      <c r="H90" s="96"/>
      <c r="I90" s="109"/>
      <c r="J90" s="110" t="s">
        <v>103</v>
      </c>
      <c r="K90" s="27"/>
    </row>
    <row r="91" spans="2:46" s="1" customFormat="1" ht="10.35" customHeight="1">
      <c r="B91" s="27"/>
      <c r="I91" s="86"/>
      <c r="K91" s="27"/>
    </row>
    <row r="92" spans="2:46" s="1" customFormat="1" ht="22.9" customHeight="1">
      <c r="B92" s="27"/>
      <c r="C92" s="111" t="s">
        <v>104</v>
      </c>
      <c r="I92" s="86"/>
      <c r="J92" s="61">
        <f>SUM(J93:J96)</f>
        <v>0</v>
      </c>
      <c r="K92" s="27"/>
      <c r="AT92" s="12" t="s">
        <v>105</v>
      </c>
    </row>
    <row r="93" spans="2:46" s="8" customFormat="1" ht="24.95" customHeight="1">
      <c r="B93" s="112"/>
      <c r="D93" s="113" t="str">
        <f>D117</f>
        <v xml:space="preserve">Provedení vodorovného dopravního značení na pozemní komunikaci v areálu </v>
      </c>
      <c r="E93" s="114"/>
      <c r="F93" s="114"/>
      <c r="G93" s="114"/>
      <c r="H93" s="114"/>
      <c r="I93" s="115"/>
      <c r="J93" s="116">
        <f>J117</f>
        <v>0</v>
      </c>
      <c r="K93" s="112"/>
    </row>
    <row r="94" spans="2:46" s="8" customFormat="1" ht="24.95" customHeight="1">
      <c r="B94" s="112"/>
      <c r="D94" s="113" t="str">
        <f>D129</f>
        <v>Provedení vodorovného značení na centrálním parkovišti</v>
      </c>
      <c r="E94" s="114"/>
      <c r="F94" s="114"/>
      <c r="G94" s="114"/>
      <c r="H94" s="114"/>
      <c r="I94" s="115"/>
      <c r="J94" s="116">
        <f>J129</f>
        <v>0</v>
      </c>
      <c r="K94" s="112"/>
    </row>
    <row r="95" spans="2:46" s="8" customFormat="1" ht="24.95" customHeight="1">
      <c r="B95" s="112"/>
      <c r="D95" s="113" t="str">
        <f>D139</f>
        <v>Provedení vodorovného dopravního značení parkoviště před horní vrátnicí</v>
      </c>
      <c r="E95" s="114"/>
      <c r="F95" s="114"/>
      <c r="G95" s="114"/>
      <c r="H95" s="114"/>
      <c r="I95" s="115"/>
      <c r="J95" s="116">
        <f>J139</f>
        <v>0</v>
      </c>
      <c r="K95" s="112"/>
    </row>
    <row r="96" spans="2:46" s="8" customFormat="1" ht="24.95" customHeight="1">
      <c r="B96" s="112"/>
      <c r="D96" s="113" t="str">
        <f>D149</f>
        <v xml:space="preserve">Provedení vodorovného značení na multifunkčním hřišti </v>
      </c>
      <c r="E96" s="114"/>
      <c r="F96" s="114"/>
      <c r="G96" s="114"/>
      <c r="H96" s="114"/>
      <c r="I96" s="115"/>
      <c r="J96" s="116">
        <f>J149</f>
        <v>0</v>
      </c>
      <c r="K96" s="112"/>
    </row>
    <row r="97" spans="2:11" s="1" customFormat="1" ht="21.75" customHeight="1">
      <c r="B97" s="27"/>
      <c r="I97" s="86"/>
      <c r="K97" s="27"/>
    </row>
    <row r="98" spans="2:11" s="1" customFormat="1" ht="6.95" customHeight="1">
      <c r="B98" s="39"/>
      <c r="C98" s="40"/>
      <c r="D98" s="40"/>
      <c r="E98" s="40"/>
      <c r="F98" s="40"/>
      <c r="G98" s="40"/>
      <c r="H98" s="40"/>
      <c r="I98" s="106"/>
      <c r="J98" s="40"/>
      <c r="K98" s="27"/>
    </row>
    <row r="102" spans="2:11" s="1" customFormat="1" ht="6.95" customHeight="1">
      <c r="B102" s="41"/>
      <c r="C102" s="42"/>
      <c r="D102" s="42"/>
      <c r="E102" s="42"/>
      <c r="F102" s="42"/>
      <c r="G102" s="42"/>
      <c r="H102" s="42"/>
      <c r="I102" s="107"/>
      <c r="J102" s="42"/>
      <c r="K102" s="27"/>
    </row>
    <row r="103" spans="2:11" s="1" customFormat="1" ht="24.95" customHeight="1">
      <c r="B103" s="27"/>
      <c r="C103" s="16" t="s">
        <v>106</v>
      </c>
      <c r="I103" s="86"/>
      <c r="K103" s="27"/>
    </row>
    <row r="104" spans="2:11" s="1" customFormat="1" ht="6.95" customHeight="1">
      <c r="B104" s="27"/>
      <c r="I104" s="86"/>
      <c r="K104" s="27"/>
    </row>
    <row r="105" spans="2:11" s="1" customFormat="1" ht="12" customHeight="1">
      <c r="B105" s="27"/>
      <c r="C105" s="22" t="s">
        <v>16</v>
      </c>
      <c r="I105" s="86"/>
      <c r="K105" s="27"/>
    </row>
    <row r="106" spans="2:11" s="1" customFormat="1" ht="16.5" customHeight="1">
      <c r="B106" s="27"/>
      <c r="E106" s="201">
        <f>E6</f>
        <v>0</v>
      </c>
      <c r="F106" s="202"/>
      <c r="G106" s="202"/>
      <c r="H106" s="202"/>
      <c r="I106" s="86"/>
      <c r="K106" s="27"/>
    </row>
    <row r="107" spans="2:11" s="1" customFormat="1" ht="12" customHeight="1">
      <c r="B107" s="27"/>
      <c r="C107" s="22" t="s">
        <v>100</v>
      </c>
      <c r="I107" s="86"/>
      <c r="K107" s="27"/>
    </row>
    <row r="108" spans="2:11" s="1" customFormat="1" ht="16.5" customHeight="1">
      <c r="B108" s="27"/>
      <c r="E108" s="182" t="str">
        <f>E8</f>
        <v>Vodorovné značení v PN Horní Beřkovice</v>
      </c>
      <c r="F108" s="200"/>
      <c r="G108" s="200"/>
      <c r="H108" s="200"/>
      <c r="I108" s="86"/>
      <c r="K108" s="27"/>
    </row>
    <row r="109" spans="2:11" s="1" customFormat="1" ht="6.95" customHeight="1">
      <c r="B109" s="27"/>
      <c r="I109" s="86"/>
      <c r="K109" s="27"/>
    </row>
    <row r="110" spans="2:11" s="1" customFormat="1" ht="12" customHeight="1">
      <c r="B110" s="27"/>
      <c r="C110" s="22" t="s">
        <v>20</v>
      </c>
      <c r="F110" s="20" t="str">
        <f>F10</f>
        <v>Areál Psychiatrické nemocnice Horní Beřkovice</v>
      </c>
      <c r="I110" s="87" t="s">
        <v>22</v>
      </c>
      <c r="J110" s="47">
        <f>IF(J10="","",J10)</f>
        <v>45191</v>
      </c>
      <c r="K110" s="27"/>
    </row>
    <row r="111" spans="2:11" s="1" customFormat="1" ht="6.95" customHeight="1">
      <c r="B111" s="27"/>
      <c r="I111" s="86"/>
      <c r="K111" s="27"/>
    </row>
    <row r="112" spans="2:11" s="1" customFormat="1" ht="15.2" customHeight="1">
      <c r="B112" s="27"/>
      <c r="C112" s="22" t="s">
        <v>24</v>
      </c>
      <c r="F112" s="20" t="str">
        <f>E13</f>
        <v xml:space="preserve"> </v>
      </c>
      <c r="I112" s="87"/>
      <c r="J112" s="25" t="str">
        <f>E19</f>
        <v xml:space="preserve"> </v>
      </c>
      <c r="K112" s="27"/>
    </row>
    <row r="113" spans="2:64" s="1" customFormat="1" ht="15.2" customHeight="1">
      <c r="B113" s="27"/>
      <c r="C113" s="22" t="s">
        <v>27</v>
      </c>
      <c r="F113" s="20" t="str">
        <f>IF(E16="","",E16)</f>
        <v>Vyplň údaj</v>
      </c>
      <c r="I113" s="87"/>
      <c r="J113" s="25" t="str">
        <f>E22</f>
        <v xml:space="preserve"> </v>
      </c>
      <c r="K113" s="27"/>
    </row>
    <row r="114" spans="2:64" s="1" customFormat="1" ht="10.35" customHeight="1">
      <c r="B114" s="27"/>
      <c r="I114" s="86"/>
      <c r="K114" s="27"/>
    </row>
    <row r="115" spans="2:64" s="9" customFormat="1" ht="29.25" customHeight="1">
      <c r="B115" s="117"/>
      <c r="C115" s="118" t="s">
        <v>107</v>
      </c>
      <c r="D115" s="203" t="s">
        <v>143</v>
      </c>
      <c r="E115" s="203"/>
      <c r="F115" s="203"/>
      <c r="G115" s="119" t="s">
        <v>108</v>
      </c>
      <c r="H115" s="119" t="s">
        <v>109</v>
      </c>
      <c r="I115" s="120" t="s">
        <v>110</v>
      </c>
      <c r="J115" s="121" t="s">
        <v>103</v>
      </c>
      <c r="K115" s="117"/>
      <c r="L115" s="54" t="s">
        <v>1</v>
      </c>
      <c r="M115" s="55" t="s">
        <v>37</v>
      </c>
      <c r="N115" s="55" t="s">
        <v>111</v>
      </c>
      <c r="O115" s="55" t="s">
        <v>112</v>
      </c>
      <c r="P115" s="55" t="s">
        <v>113</v>
      </c>
      <c r="Q115" s="55" t="s">
        <v>114</v>
      </c>
      <c r="R115" s="55" t="s">
        <v>115</v>
      </c>
      <c r="S115" s="56" t="s">
        <v>116</v>
      </c>
    </row>
    <row r="116" spans="2:64" s="1" customFormat="1" ht="22.9" customHeight="1">
      <c r="B116" s="27"/>
      <c r="C116" s="59" t="s">
        <v>117</v>
      </c>
      <c r="I116" s="86"/>
      <c r="J116" s="122">
        <f>SUM(J117+J139+J149+J129)</f>
        <v>0</v>
      </c>
      <c r="K116" s="27"/>
      <c r="L116" s="57"/>
      <c r="M116" s="48"/>
      <c r="N116" s="48"/>
      <c r="O116" s="123" t="e">
        <f>O117+#REF!+#REF!+O149</f>
        <v>#REF!</v>
      </c>
      <c r="P116" s="48"/>
      <c r="Q116" s="123" t="e">
        <f>Q117+#REF!+#REF!+Q149</f>
        <v>#REF!</v>
      </c>
      <c r="R116" s="48"/>
      <c r="S116" s="124" t="e">
        <f>S117+#REF!+#REF!+S149</f>
        <v>#REF!</v>
      </c>
      <c r="AS116" s="12" t="s">
        <v>72</v>
      </c>
      <c r="AT116" s="12" t="s">
        <v>105</v>
      </c>
      <c r="BJ116" s="125" t="e">
        <f>BJ117+#REF!+#REF!+BJ149</f>
        <v>#REF!</v>
      </c>
    </row>
    <row r="117" spans="2:64" s="10" customFormat="1" ht="25.9" customHeight="1">
      <c r="B117" s="126"/>
      <c r="D117" s="152" t="s">
        <v>145</v>
      </c>
      <c r="E117" s="152"/>
      <c r="F117" s="152"/>
      <c r="I117" s="128"/>
      <c r="J117" s="129">
        <f>SUM(J118:J128)</f>
        <v>0</v>
      </c>
      <c r="K117" s="126"/>
      <c r="L117" s="130"/>
      <c r="M117" s="131"/>
      <c r="N117" s="131"/>
      <c r="O117" s="132" t="e">
        <f>#REF!</f>
        <v>#REF!</v>
      </c>
      <c r="P117" s="131"/>
      <c r="Q117" s="132" t="e">
        <f>#REF!</f>
        <v>#REF!</v>
      </c>
      <c r="R117" s="131"/>
      <c r="S117" s="133" t="e">
        <f>#REF!</f>
        <v>#REF!</v>
      </c>
      <c r="AQ117" s="127" t="s">
        <v>81</v>
      </c>
      <c r="AS117" s="134" t="s">
        <v>72</v>
      </c>
      <c r="AT117" s="134" t="s">
        <v>73</v>
      </c>
      <c r="AX117" s="127" t="s">
        <v>118</v>
      </c>
      <c r="BJ117" s="135" t="e">
        <f>#REF!</f>
        <v>#REF!</v>
      </c>
    </row>
    <row r="118" spans="2:64" s="1" customFormat="1" ht="18" customHeight="1">
      <c r="B118" s="136"/>
      <c r="C118" s="137" t="s">
        <v>81</v>
      </c>
      <c r="D118" s="196" t="s">
        <v>146</v>
      </c>
      <c r="E118" s="197"/>
      <c r="F118" s="198"/>
      <c r="G118" s="138" t="s">
        <v>154</v>
      </c>
      <c r="H118" s="156">
        <v>713</v>
      </c>
      <c r="I118" s="139"/>
      <c r="J118" s="140">
        <f>ROUND(I118*H118,2)</f>
        <v>0</v>
      </c>
      <c r="K118" s="27"/>
      <c r="L118" s="141" t="s">
        <v>1</v>
      </c>
      <c r="M118" s="142" t="s">
        <v>38</v>
      </c>
      <c r="N118" s="50"/>
      <c r="O118" s="143">
        <f>N118*H118</f>
        <v>0</v>
      </c>
      <c r="P118" s="143">
        <v>0</v>
      </c>
      <c r="Q118" s="143">
        <f>P118*H118</f>
        <v>0</v>
      </c>
      <c r="R118" s="143">
        <v>0</v>
      </c>
      <c r="S118" s="144">
        <f>R118*H118</f>
        <v>0</v>
      </c>
      <c r="AQ118" s="145" t="s">
        <v>120</v>
      </c>
      <c r="AS118" s="145" t="s">
        <v>119</v>
      </c>
      <c r="AT118" s="145" t="s">
        <v>83</v>
      </c>
      <c r="AX118" s="12" t="s">
        <v>118</v>
      </c>
      <c r="BD118" s="146">
        <f>IF(M118="základní",J118,0)</f>
        <v>0</v>
      </c>
      <c r="BE118" s="146">
        <f>IF(M118="snížená",J118,0)</f>
        <v>0</v>
      </c>
      <c r="BF118" s="146">
        <f>IF(M118="zákl. přenesená",J118,0)</f>
        <v>0</v>
      </c>
      <c r="BG118" s="146">
        <f>IF(M118="sníž. přenesená",J118,0)</f>
        <v>0</v>
      </c>
      <c r="BH118" s="146">
        <f>IF(M118="nulová",J118,0)</f>
        <v>0</v>
      </c>
      <c r="BI118" s="12" t="s">
        <v>81</v>
      </c>
      <c r="BJ118" s="146">
        <f t="shared" ref="BJ118:BJ128" si="0">ROUND(I118*H118,2)</f>
        <v>0</v>
      </c>
      <c r="BK118" s="12" t="s">
        <v>120</v>
      </c>
      <c r="BL118" s="145" t="s">
        <v>121</v>
      </c>
    </row>
    <row r="119" spans="2:64" s="1" customFormat="1" ht="18" customHeight="1">
      <c r="B119" s="136"/>
      <c r="C119" s="137" t="s">
        <v>83</v>
      </c>
      <c r="D119" s="196" t="s">
        <v>164</v>
      </c>
      <c r="E119" s="197"/>
      <c r="F119" s="198"/>
      <c r="G119" s="138" t="s">
        <v>154</v>
      </c>
      <c r="H119" s="156">
        <v>111</v>
      </c>
      <c r="I119" s="139"/>
      <c r="J119" s="140">
        <f t="shared" ref="J119:J138" si="1">ROUND(I119*H119,2)</f>
        <v>0</v>
      </c>
      <c r="K119" s="27"/>
      <c r="L119" s="141" t="s">
        <v>1</v>
      </c>
      <c r="M119" s="142" t="s">
        <v>38</v>
      </c>
      <c r="N119" s="50"/>
      <c r="O119" s="143">
        <f>N119*H119</f>
        <v>0</v>
      </c>
      <c r="P119" s="143">
        <v>0</v>
      </c>
      <c r="Q119" s="143">
        <f>P119*H119</f>
        <v>0</v>
      </c>
      <c r="R119" s="143">
        <v>0</v>
      </c>
      <c r="S119" s="144">
        <f>R119*H119</f>
        <v>0</v>
      </c>
      <c r="AQ119" s="145" t="s">
        <v>120</v>
      </c>
      <c r="AS119" s="145" t="s">
        <v>119</v>
      </c>
      <c r="AT119" s="145" t="s">
        <v>83</v>
      </c>
      <c r="AX119" s="12" t="s">
        <v>118</v>
      </c>
      <c r="BD119" s="146">
        <f>IF(M119="základní",J119,0)</f>
        <v>0</v>
      </c>
      <c r="BE119" s="146">
        <f>IF(M119="snížená",J119,0)</f>
        <v>0</v>
      </c>
      <c r="BF119" s="146">
        <f>IF(M119="zákl. přenesená",J119,0)</f>
        <v>0</v>
      </c>
      <c r="BG119" s="146">
        <f>IF(M119="sníž. přenesená",J119,0)</f>
        <v>0</v>
      </c>
      <c r="BH119" s="146">
        <f>IF(M119="nulová",J119,0)</f>
        <v>0</v>
      </c>
      <c r="BI119" s="12" t="s">
        <v>81</v>
      </c>
      <c r="BJ119" s="146">
        <f t="shared" si="0"/>
        <v>0</v>
      </c>
      <c r="BK119" s="12" t="s">
        <v>120</v>
      </c>
      <c r="BL119" s="145" t="s">
        <v>122</v>
      </c>
    </row>
    <row r="120" spans="2:64" s="1" customFormat="1" ht="18" customHeight="1">
      <c r="B120" s="136"/>
      <c r="C120" s="137" t="s">
        <v>123</v>
      </c>
      <c r="D120" s="196" t="s">
        <v>166</v>
      </c>
      <c r="E120" s="197"/>
      <c r="F120" s="198"/>
      <c r="G120" s="138" t="s">
        <v>154</v>
      </c>
      <c r="H120" s="156">
        <v>335.6</v>
      </c>
      <c r="I120" s="139"/>
      <c r="J120" s="140">
        <f t="shared" si="1"/>
        <v>0</v>
      </c>
      <c r="K120" s="27"/>
      <c r="L120" s="141" t="s">
        <v>1</v>
      </c>
      <c r="M120" s="142" t="s">
        <v>38</v>
      </c>
      <c r="N120" s="50"/>
      <c r="O120" s="143">
        <f>N120*H120</f>
        <v>0</v>
      </c>
      <c r="P120" s="143">
        <v>0</v>
      </c>
      <c r="Q120" s="143">
        <f>P120*H120</f>
        <v>0</v>
      </c>
      <c r="R120" s="143">
        <v>0</v>
      </c>
      <c r="S120" s="144">
        <f>R120*H120</f>
        <v>0</v>
      </c>
      <c r="AQ120" s="145" t="s">
        <v>120</v>
      </c>
      <c r="AS120" s="145" t="s">
        <v>119</v>
      </c>
      <c r="AT120" s="145" t="s">
        <v>83</v>
      </c>
      <c r="AX120" s="12" t="s">
        <v>118</v>
      </c>
      <c r="BD120" s="146">
        <f>IF(M120="základní",J120,0)</f>
        <v>0</v>
      </c>
      <c r="BE120" s="146">
        <f>IF(M120="snížená",J120,0)</f>
        <v>0</v>
      </c>
      <c r="BF120" s="146">
        <f>IF(M120="zákl. přenesená",J120,0)</f>
        <v>0</v>
      </c>
      <c r="BG120" s="146">
        <f>IF(M120="sníž. přenesená",J120,0)</f>
        <v>0</v>
      </c>
      <c r="BH120" s="146">
        <f>IF(M120="nulová",J120,0)</f>
        <v>0</v>
      </c>
      <c r="BI120" s="12" t="s">
        <v>81</v>
      </c>
      <c r="BJ120" s="146">
        <f t="shared" si="0"/>
        <v>0</v>
      </c>
      <c r="BK120" s="12" t="s">
        <v>120</v>
      </c>
      <c r="BL120" s="145" t="s">
        <v>124</v>
      </c>
    </row>
    <row r="121" spans="2:64" s="1" customFormat="1" ht="18" customHeight="1">
      <c r="B121" s="136"/>
      <c r="C121" s="137" t="s">
        <v>120</v>
      </c>
      <c r="D121" s="196" t="s">
        <v>167</v>
      </c>
      <c r="E121" s="197"/>
      <c r="F121" s="198"/>
      <c r="G121" s="138" t="s">
        <v>154</v>
      </c>
      <c r="H121" s="156">
        <v>397.8</v>
      </c>
      <c r="I121" s="139"/>
      <c r="J121" s="140">
        <f t="shared" si="1"/>
        <v>0</v>
      </c>
      <c r="K121" s="27"/>
      <c r="L121" s="141" t="s">
        <v>1</v>
      </c>
      <c r="M121" s="142" t="s">
        <v>38</v>
      </c>
      <c r="N121" s="50"/>
      <c r="O121" s="143">
        <f>N121*H121</f>
        <v>0</v>
      </c>
      <c r="P121" s="143">
        <v>0</v>
      </c>
      <c r="Q121" s="143">
        <f>P121*H121</f>
        <v>0</v>
      </c>
      <c r="R121" s="143">
        <v>0</v>
      </c>
      <c r="S121" s="144">
        <f>R121*H121</f>
        <v>0</v>
      </c>
      <c r="AQ121" s="145" t="s">
        <v>120</v>
      </c>
      <c r="AS121" s="145" t="s">
        <v>119</v>
      </c>
      <c r="AT121" s="145" t="s">
        <v>83</v>
      </c>
      <c r="AX121" s="12" t="s">
        <v>118</v>
      </c>
      <c r="BD121" s="146">
        <f>IF(M121="základní",J121,0)</f>
        <v>0</v>
      </c>
      <c r="BE121" s="146">
        <f>IF(M121="snížená",J121,0)</f>
        <v>0</v>
      </c>
      <c r="BF121" s="146">
        <f>IF(M121="zákl. přenesená",J121,0)</f>
        <v>0</v>
      </c>
      <c r="BG121" s="146">
        <f>IF(M121="sníž. přenesená",J121,0)</f>
        <v>0</v>
      </c>
      <c r="BH121" s="146">
        <f>IF(M121="nulová",J121,0)</f>
        <v>0</v>
      </c>
      <c r="BI121" s="12" t="s">
        <v>81</v>
      </c>
      <c r="BJ121" s="146">
        <f t="shared" si="0"/>
        <v>0</v>
      </c>
      <c r="BK121" s="12" t="s">
        <v>120</v>
      </c>
      <c r="BL121" s="145" t="s">
        <v>125</v>
      </c>
    </row>
    <row r="122" spans="2:64" s="150" customFormat="1" ht="18" customHeight="1">
      <c r="B122" s="136"/>
      <c r="C122" s="137" t="s">
        <v>126</v>
      </c>
      <c r="D122" s="196" t="s">
        <v>147</v>
      </c>
      <c r="E122" s="197"/>
      <c r="F122" s="198"/>
      <c r="G122" s="138" t="s">
        <v>138</v>
      </c>
      <c r="H122" s="156">
        <v>28</v>
      </c>
      <c r="I122" s="139"/>
      <c r="J122" s="140">
        <f t="shared" si="1"/>
        <v>0</v>
      </c>
      <c r="K122" s="27"/>
      <c r="L122" s="141"/>
      <c r="M122" s="142"/>
      <c r="N122" s="50"/>
      <c r="O122" s="143"/>
      <c r="P122" s="143"/>
      <c r="Q122" s="143"/>
      <c r="R122" s="143"/>
      <c r="S122" s="144"/>
      <c r="AQ122" s="145"/>
      <c r="AS122" s="145"/>
      <c r="AT122" s="145"/>
      <c r="AX122" s="12"/>
      <c r="BD122" s="146"/>
      <c r="BE122" s="146"/>
      <c r="BF122" s="146"/>
      <c r="BG122" s="146"/>
      <c r="BH122" s="146"/>
      <c r="BI122" s="12"/>
      <c r="BJ122" s="146">
        <f t="shared" si="0"/>
        <v>0</v>
      </c>
      <c r="BK122" s="12"/>
      <c r="BL122" s="145"/>
    </row>
    <row r="123" spans="2:64" s="150" customFormat="1" ht="24.75" customHeight="1">
      <c r="B123" s="136"/>
      <c r="C123" s="137" t="s">
        <v>129</v>
      </c>
      <c r="D123" s="196" t="s">
        <v>148</v>
      </c>
      <c r="E123" s="197"/>
      <c r="F123" s="198"/>
      <c r="G123" s="138" t="s">
        <v>154</v>
      </c>
      <c r="H123" s="156">
        <v>1557.4</v>
      </c>
      <c r="I123" s="139"/>
      <c r="J123" s="140">
        <f t="shared" si="1"/>
        <v>0</v>
      </c>
      <c r="K123" s="27"/>
      <c r="L123" s="141"/>
      <c r="M123" s="142"/>
      <c r="N123" s="50"/>
      <c r="O123" s="143"/>
      <c r="P123" s="143"/>
      <c r="Q123" s="143"/>
      <c r="R123" s="143"/>
      <c r="S123" s="144"/>
      <c r="AQ123" s="145"/>
      <c r="AS123" s="145"/>
      <c r="AT123" s="145"/>
      <c r="AX123" s="12"/>
      <c r="BD123" s="146"/>
      <c r="BE123" s="146"/>
      <c r="BF123" s="146"/>
      <c r="BG123" s="146"/>
      <c r="BH123" s="146"/>
      <c r="BI123" s="12"/>
      <c r="BJ123" s="146">
        <f t="shared" si="0"/>
        <v>0</v>
      </c>
      <c r="BK123" s="12"/>
      <c r="BL123" s="145"/>
    </row>
    <row r="124" spans="2:64" s="150" customFormat="1" ht="18" customHeight="1">
      <c r="B124" s="136"/>
      <c r="C124" s="137" t="s">
        <v>131</v>
      </c>
      <c r="D124" s="196" t="s">
        <v>149</v>
      </c>
      <c r="E124" s="197"/>
      <c r="F124" s="198"/>
      <c r="G124" s="138" t="s">
        <v>154</v>
      </c>
      <c r="H124" s="156">
        <v>1557.4</v>
      </c>
      <c r="I124" s="139"/>
      <c r="J124" s="140">
        <f t="shared" si="1"/>
        <v>0</v>
      </c>
      <c r="K124" s="27"/>
      <c r="L124" s="141"/>
      <c r="M124" s="142"/>
      <c r="N124" s="50"/>
      <c r="O124" s="143"/>
      <c r="P124" s="143"/>
      <c r="Q124" s="143"/>
      <c r="R124" s="143"/>
      <c r="S124" s="144"/>
      <c r="AQ124" s="145"/>
      <c r="AS124" s="145"/>
      <c r="AT124" s="145"/>
      <c r="AX124" s="12"/>
      <c r="BD124" s="146"/>
      <c r="BE124" s="146"/>
      <c r="BF124" s="146"/>
      <c r="BG124" s="146"/>
      <c r="BH124" s="146"/>
      <c r="BI124" s="12"/>
      <c r="BJ124" s="146">
        <f t="shared" si="0"/>
        <v>0</v>
      </c>
      <c r="BK124" s="12"/>
      <c r="BL124" s="145"/>
    </row>
    <row r="125" spans="2:64" s="1" customFormat="1" ht="18" customHeight="1">
      <c r="B125" s="136"/>
      <c r="C125" s="137" t="s">
        <v>132</v>
      </c>
      <c r="D125" s="196" t="s">
        <v>150</v>
      </c>
      <c r="E125" s="197"/>
      <c r="F125" s="198"/>
      <c r="G125" s="138" t="s">
        <v>154</v>
      </c>
      <c r="H125" s="156">
        <v>3114.8</v>
      </c>
      <c r="I125" s="139"/>
      <c r="J125" s="140">
        <f t="shared" si="1"/>
        <v>0</v>
      </c>
      <c r="K125" s="27"/>
      <c r="L125" s="141" t="s">
        <v>1</v>
      </c>
      <c r="M125" s="142" t="s">
        <v>38</v>
      </c>
      <c r="N125" s="50"/>
      <c r="O125" s="143">
        <f>N125*H125</f>
        <v>0</v>
      </c>
      <c r="P125" s="143">
        <v>0</v>
      </c>
      <c r="Q125" s="143">
        <f>P125*H125</f>
        <v>0</v>
      </c>
      <c r="R125" s="143">
        <v>6.6400000000000001E-2</v>
      </c>
      <c r="S125" s="144">
        <f>R125*H125</f>
        <v>206.82272</v>
      </c>
      <c r="AQ125" s="145" t="s">
        <v>127</v>
      </c>
      <c r="AS125" s="145" t="s">
        <v>119</v>
      </c>
      <c r="AT125" s="145" t="s">
        <v>83</v>
      </c>
      <c r="AX125" s="12" t="s">
        <v>118</v>
      </c>
      <c r="BD125" s="146">
        <f>IF(M125="základní",J125,0)</f>
        <v>0</v>
      </c>
      <c r="BE125" s="146">
        <f>IF(M125="snížená",J125,0)</f>
        <v>0</v>
      </c>
      <c r="BF125" s="146">
        <f>IF(M125="zákl. přenesená",J125,0)</f>
        <v>0</v>
      </c>
      <c r="BG125" s="146">
        <f>IF(M125="sníž. přenesená",J125,0)</f>
        <v>0</v>
      </c>
      <c r="BH125" s="146">
        <f>IF(M125="nulová",J125,0)</f>
        <v>0</v>
      </c>
      <c r="BI125" s="12" t="s">
        <v>81</v>
      </c>
      <c r="BJ125" s="146">
        <f t="shared" si="0"/>
        <v>0</v>
      </c>
      <c r="BK125" s="12" t="s">
        <v>127</v>
      </c>
      <c r="BL125" s="145" t="s">
        <v>128</v>
      </c>
    </row>
    <row r="126" spans="2:64" s="1" customFormat="1" ht="18" customHeight="1">
      <c r="B126" s="136"/>
      <c r="C126" s="137" t="s">
        <v>134</v>
      </c>
      <c r="D126" s="196" t="s">
        <v>151</v>
      </c>
      <c r="E126" s="197"/>
      <c r="F126" s="198"/>
      <c r="G126" s="138" t="s">
        <v>154</v>
      </c>
      <c r="H126" s="156">
        <v>1557.4</v>
      </c>
      <c r="I126" s="139"/>
      <c r="J126" s="140">
        <f t="shared" si="1"/>
        <v>0</v>
      </c>
      <c r="K126" s="27"/>
      <c r="L126" s="141" t="s">
        <v>1</v>
      </c>
      <c r="M126" s="142" t="s">
        <v>38</v>
      </c>
      <c r="N126" s="50"/>
      <c r="O126" s="143">
        <f>N126*H126</f>
        <v>0</v>
      </c>
      <c r="P126" s="143">
        <v>0</v>
      </c>
      <c r="Q126" s="143">
        <f>P126*H126</f>
        <v>0</v>
      </c>
      <c r="R126" s="143">
        <v>1.328E-2</v>
      </c>
      <c r="S126" s="144">
        <f>R126*H126</f>
        <v>20.682272000000001</v>
      </c>
      <c r="AQ126" s="145" t="s">
        <v>127</v>
      </c>
      <c r="AS126" s="145" t="s">
        <v>119</v>
      </c>
      <c r="AT126" s="145" t="s">
        <v>83</v>
      </c>
      <c r="AX126" s="12" t="s">
        <v>118</v>
      </c>
      <c r="BD126" s="146">
        <f>IF(M126="základní",J126,0)</f>
        <v>0</v>
      </c>
      <c r="BE126" s="146">
        <f>IF(M126="snížená",J126,0)</f>
        <v>0</v>
      </c>
      <c r="BF126" s="146">
        <f>IF(M126="zákl. přenesená",J126,0)</f>
        <v>0</v>
      </c>
      <c r="BG126" s="146">
        <f>IF(M126="sníž. přenesená",J126,0)</f>
        <v>0</v>
      </c>
      <c r="BH126" s="146">
        <f>IF(M126="nulová",J126,0)</f>
        <v>0</v>
      </c>
      <c r="BI126" s="12" t="s">
        <v>81</v>
      </c>
      <c r="BJ126" s="146">
        <f t="shared" si="0"/>
        <v>0</v>
      </c>
      <c r="BK126" s="12" t="s">
        <v>127</v>
      </c>
      <c r="BL126" s="145" t="s">
        <v>130</v>
      </c>
    </row>
    <row r="127" spans="2:64" s="1" customFormat="1" ht="18" customHeight="1">
      <c r="B127" s="136"/>
      <c r="C127" s="137" t="s">
        <v>155</v>
      </c>
      <c r="D127" s="196" t="s">
        <v>152</v>
      </c>
      <c r="E127" s="197"/>
      <c r="F127" s="198"/>
      <c r="G127" s="138" t="s">
        <v>137</v>
      </c>
      <c r="H127" s="156">
        <v>1</v>
      </c>
      <c r="I127" s="139"/>
      <c r="J127" s="140">
        <f t="shared" si="1"/>
        <v>0</v>
      </c>
      <c r="K127" s="27"/>
      <c r="L127" s="141" t="s">
        <v>1</v>
      </c>
      <c r="M127" s="142" t="s">
        <v>38</v>
      </c>
      <c r="N127" s="50"/>
      <c r="O127" s="143">
        <f>N127*H127</f>
        <v>0</v>
      </c>
      <c r="P127" s="143">
        <v>0</v>
      </c>
      <c r="Q127" s="143">
        <f>P127*H127</f>
        <v>0</v>
      </c>
      <c r="R127" s="143">
        <v>0</v>
      </c>
      <c r="S127" s="144">
        <f>R127*H127</f>
        <v>0</v>
      </c>
      <c r="AQ127" s="145" t="s">
        <v>127</v>
      </c>
      <c r="AS127" s="145" t="s">
        <v>119</v>
      </c>
      <c r="AT127" s="145" t="s">
        <v>83</v>
      </c>
      <c r="AX127" s="12" t="s">
        <v>118</v>
      </c>
      <c r="BD127" s="146">
        <f>IF(M127="základní",J127,0)</f>
        <v>0</v>
      </c>
      <c r="BE127" s="146">
        <f>IF(M127="snížená",J127,0)</f>
        <v>0</v>
      </c>
      <c r="BF127" s="146">
        <f>IF(M127="zákl. přenesená",J127,0)</f>
        <v>0</v>
      </c>
      <c r="BG127" s="146">
        <f>IF(M127="sníž. přenesená",J127,0)</f>
        <v>0</v>
      </c>
      <c r="BH127" s="146">
        <f>IF(M127="nulová",J127,0)</f>
        <v>0</v>
      </c>
      <c r="BI127" s="12" t="s">
        <v>81</v>
      </c>
      <c r="BJ127" s="146">
        <f t="shared" si="0"/>
        <v>0</v>
      </c>
      <c r="BK127" s="12" t="s">
        <v>127</v>
      </c>
      <c r="BL127" s="145" t="s">
        <v>133</v>
      </c>
    </row>
    <row r="128" spans="2:64" s="1" customFormat="1" ht="18" customHeight="1">
      <c r="B128" s="136"/>
      <c r="C128" s="137" t="s">
        <v>156</v>
      </c>
      <c r="D128" s="196" t="s">
        <v>153</v>
      </c>
      <c r="E128" s="197"/>
      <c r="F128" s="198"/>
      <c r="G128" s="138" t="s">
        <v>137</v>
      </c>
      <c r="H128" s="156">
        <v>1</v>
      </c>
      <c r="I128" s="139"/>
      <c r="J128" s="140">
        <f t="shared" si="1"/>
        <v>0</v>
      </c>
      <c r="K128" s="27"/>
      <c r="L128" s="141" t="s">
        <v>1</v>
      </c>
      <c r="M128" s="142" t="s">
        <v>38</v>
      </c>
      <c r="N128" s="50"/>
      <c r="O128" s="143">
        <f>N128*H128</f>
        <v>0</v>
      </c>
      <c r="P128" s="143">
        <v>0</v>
      </c>
      <c r="Q128" s="143">
        <f>P128*H128</f>
        <v>0</v>
      </c>
      <c r="R128" s="143">
        <v>0</v>
      </c>
      <c r="S128" s="144">
        <f>R128*H128</f>
        <v>0</v>
      </c>
      <c r="AQ128" s="145" t="s">
        <v>127</v>
      </c>
      <c r="AS128" s="145" t="s">
        <v>119</v>
      </c>
      <c r="AT128" s="145" t="s">
        <v>83</v>
      </c>
      <c r="AX128" s="12" t="s">
        <v>118</v>
      </c>
      <c r="BD128" s="146">
        <f>IF(M128="základní",J128,0)</f>
        <v>0</v>
      </c>
      <c r="BE128" s="146">
        <f>IF(M128="snížená",J128,0)</f>
        <v>0</v>
      </c>
      <c r="BF128" s="146">
        <f>IF(M128="zákl. přenesená",J128,0)</f>
        <v>0</v>
      </c>
      <c r="BG128" s="146">
        <f>IF(M128="sníž. přenesená",J128,0)</f>
        <v>0</v>
      </c>
      <c r="BH128" s="146">
        <f>IF(M128="nulová",J128,0)</f>
        <v>0</v>
      </c>
      <c r="BI128" s="12" t="s">
        <v>81</v>
      </c>
      <c r="BJ128" s="146">
        <f t="shared" si="0"/>
        <v>0</v>
      </c>
      <c r="BK128" s="12" t="s">
        <v>127</v>
      </c>
      <c r="BL128" s="145" t="s">
        <v>135</v>
      </c>
    </row>
    <row r="129" spans="2:64" s="154" customFormat="1" ht="18" customHeight="1">
      <c r="B129" s="136"/>
      <c r="C129" s="10"/>
      <c r="D129" s="153" t="s">
        <v>165</v>
      </c>
      <c r="E129" s="153"/>
      <c r="F129" s="153"/>
      <c r="G129" s="10"/>
      <c r="H129" s="156"/>
      <c r="I129" s="128"/>
      <c r="J129" s="129">
        <f>SUM(J130:J138)</f>
        <v>0</v>
      </c>
      <c r="K129" s="27"/>
      <c r="L129" s="141"/>
      <c r="M129" s="142"/>
      <c r="N129" s="50"/>
      <c r="O129" s="143"/>
      <c r="P129" s="143"/>
      <c r="Q129" s="143"/>
      <c r="R129" s="143"/>
      <c r="S129" s="144"/>
      <c r="AQ129" s="145"/>
      <c r="AS129" s="145"/>
      <c r="AT129" s="145"/>
      <c r="AX129" s="12"/>
      <c r="BD129" s="146"/>
      <c r="BE129" s="146"/>
      <c r="BF129" s="146"/>
      <c r="BG129" s="146"/>
      <c r="BH129" s="146"/>
      <c r="BI129" s="12"/>
      <c r="BJ129" s="146"/>
      <c r="BK129" s="12"/>
      <c r="BL129" s="145"/>
    </row>
    <row r="130" spans="2:64" s="154" customFormat="1" ht="18" customHeight="1">
      <c r="B130" s="136"/>
      <c r="C130" s="137">
        <v>12</v>
      </c>
      <c r="D130" s="197" t="s">
        <v>158</v>
      </c>
      <c r="E130" s="197"/>
      <c r="F130" s="197"/>
      <c r="G130" s="138" t="s">
        <v>154</v>
      </c>
      <c r="H130" s="156">
        <v>458.3</v>
      </c>
      <c r="I130" s="139"/>
      <c r="J130" s="140">
        <f t="shared" si="1"/>
        <v>0</v>
      </c>
      <c r="K130" s="27"/>
      <c r="L130" s="141"/>
      <c r="M130" s="142"/>
      <c r="N130" s="50"/>
      <c r="O130" s="143"/>
      <c r="P130" s="143"/>
      <c r="Q130" s="143"/>
      <c r="R130" s="143"/>
      <c r="S130" s="144"/>
      <c r="AQ130" s="145"/>
      <c r="AS130" s="145"/>
      <c r="AT130" s="145"/>
      <c r="AX130" s="12"/>
      <c r="BD130" s="146"/>
      <c r="BE130" s="146"/>
      <c r="BF130" s="146"/>
      <c r="BG130" s="146"/>
      <c r="BH130" s="146"/>
      <c r="BI130" s="12"/>
      <c r="BJ130" s="146"/>
      <c r="BK130" s="12"/>
      <c r="BL130" s="145"/>
    </row>
    <row r="131" spans="2:64" s="154" customFormat="1" ht="18" customHeight="1">
      <c r="B131" s="136"/>
      <c r="C131" s="137">
        <v>13</v>
      </c>
      <c r="D131" s="197" t="s">
        <v>166</v>
      </c>
      <c r="E131" s="197"/>
      <c r="F131" s="197"/>
      <c r="G131" s="138" t="s">
        <v>154</v>
      </c>
      <c r="H131" s="156">
        <v>93.2</v>
      </c>
      <c r="I131" s="139"/>
      <c r="J131" s="140">
        <f t="shared" si="1"/>
        <v>0</v>
      </c>
      <c r="K131" s="27"/>
      <c r="L131" s="141"/>
      <c r="M131" s="142"/>
      <c r="N131" s="50"/>
      <c r="O131" s="143"/>
      <c r="P131" s="143"/>
      <c r="Q131" s="143"/>
      <c r="R131" s="143"/>
      <c r="S131" s="144"/>
      <c r="AQ131" s="145"/>
      <c r="AS131" s="145"/>
      <c r="AT131" s="145"/>
      <c r="AX131" s="12"/>
      <c r="BD131" s="146"/>
      <c r="BE131" s="146"/>
      <c r="BF131" s="146"/>
      <c r="BG131" s="146"/>
      <c r="BH131" s="146"/>
      <c r="BI131" s="12"/>
      <c r="BJ131" s="146"/>
      <c r="BK131" s="12"/>
      <c r="BL131" s="145"/>
    </row>
    <row r="132" spans="2:64" s="154" customFormat="1" ht="18" customHeight="1">
      <c r="B132" s="136"/>
      <c r="C132" s="137">
        <v>14</v>
      </c>
      <c r="D132" s="197" t="s">
        <v>159</v>
      </c>
      <c r="E132" s="197"/>
      <c r="F132" s="197"/>
      <c r="G132" s="138" t="s">
        <v>137</v>
      </c>
      <c r="H132" s="156">
        <v>1</v>
      </c>
      <c r="I132" s="139"/>
      <c r="J132" s="140">
        <f t="shared" si="1"/>
        <v>0</v>
      </c>
      <c r="K132" s="27"/>
      <c r="L132" s="141"/>
      <c r="M132" s="142"/>
      <c r="N132" s="50"/>
      <c r="O132" s="143"/>
      <c r="P132" s="143"/>
      <c r="Q132" s="143"/>
      <c r="R132" s="143"/>
      <c r="S132" s="144"/>
      <c r="AQ132" s="145"/>
      <c r="AS132" s="145"/>
      <c r="AT132" s="145"/>
      <c r="AX132" s="12"/>
      <c r="BD132" s="146"/>
      <c r="BE132" s="146"/>
      <c r="BF132" s="146"/>
      <c r="BG132" s="146"/>
      <c r="BH132" s="146"/>
      <c r="BI132" s="12"/>
      <c r="BJ132" s="146"/>
      <c r="BK132" s="12"/>
      <c r="BL132" s="145"/>
    </row>
    <row r="133" spans="2:64" s="154" customFormat="1" ht="28.5" customHeight="1">
      <c r="B133" s="136"/>
      <c r="C133" s="137">
        <v>15</v>
      </c>
      <c r="D133" s="197" t="s">
        <v>148</v>
      </c>
      <c r="E133" s="197"/>
      <c r="F133" s="197"/>
      <c r="G133" s="138" t="s">
        <v>154</v>
      </c>
      <c r="H133" s="156">
        <v>552.5</v>
      </c>
      <c r="I133" s="139"/>
      <c r="J133" s="140">
        <f t="shared" si="1"/>
        <v>0</v>
      </c>
      <c r="K133" s="27"/>
      <c r="L133" s="141"/>
      <c r="M133" s="142"/>
      <c r="N133" s="50"/>
      <c r="O133" s="143"/>
      <c r="P133" s="143"/>
      <c r="Q133" s="143"/>
      <c r="R133" s="143"/>
      <c r="S133" s="144"/>
      <c r="AQ133" s="145"/>
      <c r="AS133" s="145"/>
      <c r="AT133" s="145"/>
      <c r="AX133" s="12"/>
      <c r="BD133" s="146"/>
      <c r="BE133" s="146"/>
      <c r="BF133" s="146"/>
      <c r="BG133" s="146"/>
      <c r="BH133" s="146"/>
      <c r="BI133" s="12"/>
      <c r="BJ133" s="146"/>
      <c r="BK133" s="12"/>
      <c r="BL133" s="145"/>
    </row>
    <row r="134" spans="2:64" s="154" customFormat="1" ht="18" customHeight="1">
      <c r="B134" s="136"/>
      <c r="C134" s="137">
        <v>16</v>
      </c>
      <c r="D134" s="197" t="s">
        <v>149</v>
      </c>
      <c r="E134" s="197"/>
      <c r="F134" s="197"/>
      <c r="G134" s="138" t="s">
        <v>154</v>
      </c>
      <c r="H134" s="156">
        <v>552.5</v>
      </c>
      <c r="I134" s="139"/>
      <c r="J134" s="140">
        <f t="shared" si="1"/>
        <v>0</v>
      </c>
      <c r="K134" s="27"/>
      <c r="L134" s="141"/>
      <c r="M134" s="142"/>
      <c r="N134" s="50"/>
      <c r="O134" s="143"/>
      <c r="P134" s="143"/>
      <c r="Q134" s="143"/>
      <c r="R134" s="143"/>
      <c r="S134" s="144"/>
      <c r="AQ134" s="145"/>
      <c r="AS134" s="145"/>
      <c r="AT134" s="145"/>
      <c r="AX134" s="12"/>
      <c r="BD134" s="146"/>
      <c r="BE134" s="146"/>
      <c r="BF134" s="146"/>
      <c r="BG134" s="146"/>
      <c r="BH134" s="146"/>
      <c r="BI134" s="12"/>
      <c r="BJ134" s="146"/>
      <c r="BK134" s="12"/>
      <c r="BL134" s="145"/>
    </row>
    <row r="135" spans="2:64" s="154" customFormat="1" ht="18" customHeight="1">
      <c r="B135" s="136"/>
      <c r="C135" s="137">
        <v>17</v>
      </c>
      <c r="D135" s="196" t="s">
        <v>150</v>
      </c>
      <c r="E135" s="197"/>
      <c r="F135" s="198"/>
      <c r="G135" s="138" t="s">
        <v>154</v>
      </c>
      <c r="H135" s="156">
        <v>1105</v>
      </c>
      <c r="I135" s="139"/>
      <c r="J135" s="140">
        <f t="shared" si="1"/>
        <v>0</v>
      </c>
      <c r="K135" s="27"/>
      <c r="L135" s="141"/>
      <c r="M135" s="142"/>
      <c r="N135" s="50"/>
      <c r="O135" s="143"/>
      <c r="P135" s="143"/>
      <c r="Q135" s="143"/>
      <c r="R135" s="143"/>
      <c r="S135" s="144"/>
      <c r="AQ135" s="145"/>
      <c r="AS135" s="145"/>
      <c r="AT135" s="145"/>
      <c r="AX135" s="12"/>
      <c r="BD135" s="146"/>
      <c r="BE135" s="146"/>
      <c r="BF135" s="146"/>
      <c r="BG135" s="146"/>
      <c r="BH135" s="146"/>
      <c r="BI135" s="12"/>
      <c r="BJ135" s="146"/>
      <c r="BK135" s="12"/>
      <c r="BL135" s="145"/>
    </row>
    <row r="136" spans="2:64" s="154" customFormat="1" ht="18" customHeight="1">
      <c r="B136" s="136"/>
      <c r="C136" s="137">
        <v>18</v>
      </c>
      <c r="D136" s="196" t="s">
        <v>151</v>
      </c>
      <c r="E136" s="197"/>
      <c r="F136" s="198"/>
      <c r="G136" s="138" t="s">
        <v>154</v>
      </c>
      <c r="H136" s="156">
        <v>552.5</v>
      </c>
      <c r="I136" s="139"/>
      <c r="J136" s="140">
        <f t="shared" si="1"/>
        <v>0</v>
      </c>
      <c r="K136" s="27"/>
      <c r="L136" s="141"/>
      <c r="M136" s="142"/>
      <c r="N136" s="50"/>
      <c r="O136" s="143"/>
      <c r="P136" s="143"/>
      <c r="Q136" s="143"/>
      <c r="R136" s="143"/>
      <c r="S136" s="144"/>
      <c r="AQ136" s="145"/>
      <c r="AS136" s="145"/>
      <c r="AT136" s="145"/>
      <c r="AX136" s="12"/>
      <c r="BD136" s="146"/>
      <c r="BE136" s="146"/>
      <c r="BF136" s="146"/>
      <c r="BG136" s="146"/>
      <c r="BH136" s="146"/>
      <c r="BI136" s="12"/>
      <c r="BJ136" s="146"/>
      <c r="BK136" s="12"/>
      <c r="BL136" s="145"/>
    </row>
    <row r="137" spans="2:64" s="154" customFormat="1" ht="18" customHeight="1">
      <c r="B137" s="136"/>
      <c r="C137" s="137">
        <v>19</v>
      </c>
      <c r="D137" s="196" t="s">
        <v>152</v>
      </c>
      <c r="E137" s="197"/>
      <c r="F137" s="198"/>
      <c r="G137" s="138" t="s">
        <v>137</v>
      </c>
      <c r="H137" s="156">
        <v>1</v>
      </c>
      <c r="I137" s="139"/>
      <c r="J137" s="140">
        <f t="shared" si="1"/>
        <v>0</v>
      </c>
      <c r="K137" s="27"/>
      <c r="L137" s="141"/>
      <c r="M137" s="142"/>
      <c r="N137" s="50"/>
      <c r="O137" s="143"/>
      <c r="P137" s="143"/>
      <c r="Q137" s="143"/>
      <c r="R137" s="143"/>
      <c r="S137" s="144"/>
      <c r="AQ137" s="145"/>
      <c r="AS137" s="145"/>
      <c r="AT137" s="145"/>
      <c r="AX137" s="12"/>
      <c r="BD137" s="146"/>
      <c r="BE137" s="146"/>
      <c r="BF137" s="146"/>
      <c r="BG137" s="146"/>
      <c r="BH137" s="146"/>
      <c r="BI137" s="12"/>
      <c r="BJ137" s="146"/>
      <c r="BK137" s="12"/>
      <c r="BL137" s="145"/>
    </row>
    <row r="138" spans="2:64" s="154" customFormat="1" ht="18" customHeight="1">
      <c r="B138" s="136"/>
      <c r="C138" s="137">
        <v>20</v>
      </c>
      <c r="D138" s="196" t="s">
        <v>153</v>
      </c>
      <c r="E138" s="197"/>
      <c r="F138" s="198"/>
      <c r="G138" s="138" t="s">
        <v>137</v>
      </c>
      <c r="H138" s="156">
        <v>1</v>
      </c>
      <c r="I138" s="139"/>
      <c r="J138" s="140">
        <f t="shared" si="1"/>
        <v>0</v>
      </c>
      <c r="K138" s="27"/>
      <c r="L138" s="141"/>
      <c r="M138" s="142"/>
      <c r="N138" s="50"/>
      <c r="O138" s="143"/>
      <c r="P138" s="143"/>
      <c r="Q138" s="143"/>
      <c r="R138" s="143"/>
      <c r="S138" s="144"/>
      <c r="AQ138" s="145"/>
      <c r="AS138" s="145"/>
      <c r="AT138" s="145"/>
      <c r="AX138" s="12"/>
      <c r="BD138" s="146"/>
      <c r="BE138" s="146"/>
      <c r="BF138" s="146"/>
      <c r="BG138" s="146"/>
      <c r="BH138" s="146"/>
      <c r="BI138" s="12"/>
      <c r="BJ138" s="146"/>
      <c r="BK138" s="12"/>
      <c r="BL138" s="145"/>
    </row>
    <row r="139" spans="2:64" s="148" customFormat="1" ht="18" customHeight="1">
      <c r="B139" s="136"/>
      <c r="C139" s="10"/>
      <c r="D139" s="153" t="s">
        <v>157</v>
      </c>
      <c r="E139" s="153"/>
      <c r="F139" s="153"/>
      <c r="G139" s="10"/>
      <c r="H139" s="156"/>
      <c r="I139" s="128"/>
      <c r="J139" s="129">
        <f>SUM(J140:J148)</f>
        <v>0</v>
      </c>
      <c r="K139" s="27"/>
      <c r="L139" s="141"/>
      <c r="M139" s="142"/>
      <c r="N139" s="50"/>
      <c r="O139" s="143"/>
      <c r="P139" s="143"/>
      <c r="Q139" s="143"/>
      <c r="R139" s="143"/>
      <c r="S139" s="144"/>
      <c r="AQ139" s="145"/>
      <c r="AS139" s="145"/>
      <c r="AT139" s="145"/>
      <c r="AX139" s="12"/>
      <c r="BD139" s="146"/>
      <c r="BE139" s="146"/>
      <c r="BF139" s="146"/>
      <c r="BG139" s="146"/>
      <c r="BH139" s="146"/>
      <c r="BI139" s="12"/>
      <c r="BJ139" s="146"/>
      <c r="BK139" s="12"/>
      <c r="BL139" s="145"/>
    </row>
    <row r="140" spans="2:64" s="1" customFormat="1" ht="18" customHeight="1">
      <c r="B140" s="136"/>
      <c r="C140" s="137">
        <v>23</v>
      </c>
      <c r="D140" s="196" t="s">
        <v>158</v>
      </c>
      <c r="E140" s="197"/>
      <c r="F140" s="198"/>
      <c r="G140" s="138" t="s">
        <v>154</v>
      </c>
      <c r="H140" s="156">
        <v>60.1</v>
      </c>
      <c r="I140" s="139"/>
      <c r="J140" s="140">
        <f>ROUND(I140*H140,2)</f>
        <v>0</v>
      </c>
      <c r="K140" s="27"/>
      <c r="L140" s="141" t="s">
        <v>1</v>
      </c>
      <c r="M140" s="142" t="s">
        <v>38</v>
      </c>
      <c r="N140" s="50"/>
      <c r="O140" s="143">
        <f>N140*H140</f>
        <v>0</v>
      </c>
      <c r="P140" s="143">
        <v>5.5000000000000003E-4</v>
      </c>
      <c r="Q140" s="143">
        <f>P140*H140</f>
        <v>3.3055000000000001E-2</v>
      </c>
      <c r="R140" s="143">
        <v>0</v>
      </c>
      <c r="S140" s="144">
        <f>R140*H140</f>
        <v>0</v>
      </c>
      <c r="AQ140" s="145" t="s">
        <v>120</v>
      </c>
      <c r="AS140" s="145" t="s">
        <v>119</v>
      </c>
      <c r="AT140" s="145" t="s">
        <v>81</v>
      </c>
      <c r="AX140" s="12" t="s">
        <v>118</v>
      </c>
      <c r="BD140" s="146">
        <f>IF(M140="základní",J140,0)</f>
        <v>0</v>
      </c>
      <c r="BE140" s="146">
        <f>IF(M140="snížená",J140,0)</f>
        <v>0</v>
      </c>
      <c r="BF140" s="146">
        <f>IF(M140="zákl. přenesená",J140,0)</f>
        <v>0</v>
      </c>
      <c r="BG140" s="146">
        <f>IF(M140="sníž. přenesená",J140,0)</f>
        <v>0</v>
      </c>
      <c r="BH140" s="146">
        <f>IF(M140="nulová",J140,0)</f>
        <v>0</v>
      </c>
      <c r="BI140" s="12" t="s">
        <v>81</v>
      </c>
      <c r="BJ140" s="146">
        <f>ROUND(I140*H140,2)</f>
        <v>0</v>
      </c>
      <c r="BK140" s="12" t="s">
        <v>120</v>
      </c>
      <c r="BL140" s="145" t="s">
        <v>136</v>
      </c>
    </row>
    <row r="141" spans="2:64" s="150" customFormat="1" ht="18" customHeight="1">
      <c r="B141" s="136"/>
      <c r="C141" s="137">
        <v>24</v>
      </c>
      <c r="D141" s="151"/>
      <c r="E141" s="197" t="s">
        <v>168</v>
      </c>
      <c r="F141" s="198"/>
      <c r="G141" s="138" t="s">
        <v>154</v>
      </c>
      <c r="H141" s="156">
        <v>174.8</v>
      </c>
      <c r="I141" s="139"/>
      <c r="J141" s="140">
        <f t="shared" ref="J141:J148" si="2">ROUND(I141*H141,2)</f>
        <v>0</v>
      </c>
      <c r="K141" s="27"/>
      <c r="L141" s="141"/>
      <c r="M141" s="142"/>
      <c r="N141" s="50"/>
      <c r="O141" s="143"/>
      <c r="P141" s="143"/>
      <c r="Q141" s="143"/>
      <c r="R141" s="143"/>
      <c r="S141" s="144"/>
      <c r="AQ141" s="145"/>
      <c r="AS141" s="145"/>
      <c r="AT141" s="145"/>
      <c r="AX141" s="12"/>
      <c r="BD141" s="146"/>
      <c r="BE141" s="146"/>
      <c r="BF141" s="146"/>
      <c r="BG141" s="146"/>
      <c r="BH141" s="146"/>
      <c r="BI141" s="12"/>
      <c r="BJ141" s="146"/>
      <c r="BK141" s="12"/>
      <c r="BL141" s="145"/>
    </row>
    <row r="142" spans="2:64" s="150" customFormat="1" ht="18" customHeight="1">
      <c r="B142" s="136"/>
      <c r="C142" s="137">
        <v>25</v>
      </c>
      <c r="D142" s="151"/>
      <c r="E142" s="197" t="s">
        <v>159</v>
      </c>
      <c r="F142" s="198"/>
      <c r="G142" s="138" t="s">
        <v>137</v>
      </c>
      <c r="H142" s="156">
        <v>1</v>
      </c>
      <c r="I142" s="139"/>
      <c r="J142" s="140">
        <f t="shared" si="2"/>
        <v>0</v>
      </c>
      <c r="K142" s="27"/>
      <c r="L142" s="141"/>
      <c r="M142" s="142"/>
      <c r="N142" s="50"/>
      <c r="O142" s="143"/>
      <c r="P142" s="143"/>
      <c r="Q142" s="143"/>
      <c r="R142" s="143"/>
      <c r="S142" s="144"/>
      <c r="AQ142" s="145"/>
      <c r="AS142" s="145"/>
      <c r="AT142" s="145"/>
      <c r="AX142" s="12"/>
      <c r="BD142" s="146"/>
      <c r="BE142" s="146"/>
      <c r="BF142" s="146"/>
      <c r="BG142" s="146"/>
      <c r="BH142" s="146"/>
      <c r="BI142" s="12"/>
      <c r="BJ142" s="146"/>
      <c r="BK142" s="12"/>
      <c r="BL142" s="145"/>
    </row>
    <row r="143" spans="2:64" s="150" customFormat="1" ht="24.75" customHeight="1">
      <c r="B143" s="136"/>
      <c r="C143" s="137">
        <v>26</v>
      </c>
      <c r="D143" s="196" t="s">
        <v>148</v>
      </c>
      <c r="E143" s="197"/>
      <c r="F143" s="198"/>
      <c r="G143" s="138" t="s">
        <v>154</v>
      </c>
      <c r="H143" s="156">
        <v>235.9</v>
      </c>
      <c r="I143" s="139"/>
      <c r="J143" s="140">
        <f t="shared" si="2"/>
        <v>0</v>
      </c>
      <c r="K143" s="27"/>
      <c r="L143" s="141"/>
      <c r="M143" s="142"/>
      <c r="N143" s="50"/>
      <c r="O143" s="143"/>
      <c r="P143" s="143"/>
      <c r="Q143" s="143"/>
      <c r="R143" s="143"/>
      <c r="S143" s="144"/>
      <c r="AQ143" s="145"/>
      <c r="AS143" s="145"/>
      <c r="AT143" s="145"/>
      <c r="AX143" s="12"/>
      <c r="BD143" s="146"/>
      <c r="BE143" s="146"/>
      <c r="BF143" s="146"/>
      <c r="BG143" s="146"/>
      <c r="BH143" s="146"/>
      <c r="BI143" s="12"/>
      <c r="BJ143" s="146"/>
      <c r="BK143" s="12"/>
      <c r="BL143" s="145"/>
    </row>
    <row r="144" spans="2:64" s="150" customFormat="1" ht="18" customHeight="1">
      <c r="B144" s="136"/>
      <c r="C144" s="137">
        <v>27</v>
      </c>
      <c r="D144" s="151"/>
      <c r="E144" s="197" t="s">
        <v>149</v>
      </c>
      <c r="F144" s="198"/>
      <c r="G144" s="138" t="s">
        <v>154</v>
      </c>
      <c r="H144" s="156">
        <v>235.9</v>
      </c>
      <c r="I144" s="139"/>
      <c r="J144" s="140">
        <f t="shared" si="2"/>
        <v>0</v>
      </c>
      <c r="K144" s="27"/>
      <c r="L144" s="141"/>
      <c r="M144" s="142"/>
      <c r="N144" s="50"/>
      <c r="O144" s="143"/>
      <c r="P144" s="143"/>
      <c r="Q144" s="143"/>
      <c r="R144" s="143"/>
      <c r="S144" s="144"/>
      <c r="AQ144" s="145"/>
      <c r="AS144" s="145"/>
      <c r="AT144" s="145"/>
      <c r="AX144" s="12"/>
      <c r="BD144" s="146"/>
      <c r="BE144" s="146"/>
      <c r="BF144" s="146"/>
      <c r="BG144" s="146"/>
      <c r="BH144" s="146"/>
      <c r="BI144" s="12"/>
      <c r="BJ144" s="146"/>
      <c r="BK144" s="12"/>
      <c r="BL144" s="145"/>
    </row>
    <row r="145" spans="2:64" s="150" customFormat="1" ht="18" customHeight="1">
      <c r="B145" s="136"/>
      <c r="C145" s="137">
        <v>28</v>
      </c>
      <c r="D145" s="151"/>
      <c r="E145" s="197" t="s">
        <v>150</v>
      </c>
      <c r="F145" s="198"/>
      <c r="G145" s="138" t="s">
        <v>154</v>
      </c>
      <c r="H145" s="156">
        <v>471.8</v>
      </c>
      <c r="I145" s="139"/>
      <c r="J145" s="140">
        <f t="shared" si="2"/>
        <v>0</v>
      </c>
      <c r="K145" s="27"/>
      <c r="L145" s="141"/>
      <c r="M145" s="142"/>
      <c r="N145" s="50"/>
      <c r="O145" s="143"/>
      <c r="P145" s="143"/>
      <c r="Q145" s="143"/>
      <c r="R145" s="143"/>
      <c r="S145" s="144"/>
      <c r="AQ145" s="145"/>
      <c r="AS145" s="145"/>
      <c r="AT145" s="145"/>
      <c r="AX145" s="12"/>
      <c r="BD145" s="146"/>
      <c r="BE145" s="146"/>
      <c r="BF145" s="146"/>
      <c r="BG145" s="146"/>
      <c r="BH145" s="146"/>
      <c r="BI145" s="12"/>
      <c r="BJ145" s="146"/>
      <c r="BK145" s="12"/>
      <c r="BL145" s="145"/>
    </row>
    <row r="146" spans="2:64" s="150" customFormat="1" ht="18" customHeight="1">
      <c r="B146" s="136"/>
      <c r="C146" s="137">
        <v>29</v>
      </c>
      <c r="D146" s="151"/>
      <c r="E146" s="197" t="s">
        <v>151</v>
      </c>
      <c r="F146" s="198"/>
      <c r="G146" s="138" t="s">
        <v>154</v>
      </c>
      <c r="H146" s="156">
        <v>235.9</v>
      </c>
      <c r="I146" s="139"/>
      <c r="J146" s="140">
        <f t="shared" si="2"/>
        <v>0</v>
      </c>
      <c r="K146" s="27"/>
      <c r="L146" s="141"/>
      <c r="M146" s="142"/>
      <c r="N146" s="50"/>
      <c r="O146" s="143"/>
      <c r="P146" s="143"/>
      <c r="Q146" s="143"/>
      <c r="R146" s="143"/>
      <c r="S146" s="144"/>
      <c r="AQ146" s="145"/>
      <c r="AS146" s="145"/>
      <c r="AT146" s="145"/>
      <c r="AX146" s="12"/>
      <c r="BD146" s="146"/>
      <c r="BE146" s="146"/>
      <c r="BF146" s="146"/>
      <c r="BG146" s="146"/>
      <c r="BH146" s="146"/>
      <c r="BI146" s="12"/>
      <c r="BJ146" s="146"/>
      <c r="BK146" s="12"/>
      <c r="BL146" s="145"/>
    </row>
    <row r="147" spans="2:64" s="150" customFormat="1" ht="18" customHeight="1">
      <c r="B147" s="136"/>
      <c r="C147" s="137">
        <v>30</v>
      </c>
      <c r="D147" s="151"/>
      <c r="E147" s="197" t="s">
        <v>152</v>
      </c>
      <c r="F147" s="198"/>
      <c r="G147" s="138" t="s">
        <v>137</v>
      </c>
      <c r="H147" s="156">
        <v>1</v>
      </c>
      <c r="I147" s="139"/>
      <c r="J147" s="140">
        <f t="shared" si="2"/>
        <v>0</v>
      </c>
      <c r="K147" s="27"/>
      <c r="L147" s="141"/>
      <c r="M147" s="142"/>
      <c r="N147" s="50"/>
      <c r="O147" s="143"/>
      <c r="P147" s="143"/>
      <c r="Q147" s="143"/>
      <c r="R147" s="143"/>
      <c r="S147" s="144"/>
      <c r="AQ147" s="145"/>
      <c r="AS147" s="145"/>
      <c r="AT147" s="145"/>
      <c r="AX147" s="12"/>
      <c r="BD147" s="146"/>
      <c r="BE147" s="146"/>
      <c r="BF147" s="146"/>
      <c r="BG147" s="146"/>
      <c r="BH147" s="146"/>
      <c r="BI147" s="12"/>
      <c r="BJ147" s="146"/>
      <c r="BK147" s="12"/>
      <c r="BL147" s="145"/>
    </row>
    <row r="148" spans="2:64" s="150" customFormat="1" ht="18" customHeight="1">
      <c r="B148" s="136"/>
      <c r="C148" s="137">
        <v>31</v>
      </c>
      <c r="D148" s="196" t="s">
        <v>153</v>
      </c>
      <c r="E148" s="197"/>
      <c r="F148" s="198"/>
      <c r="G148" s="138" t="s">
        <v>137</v>
      </c>
      <c r="H148" s="156">
        <v>1</v>
      </c>
      <c r="I148" s="139"/>
      <c r="J148" s="140">
        <f t="shared" si="2"/>
        <v>0</v>
      </c>
      <c r="K148" s="27"/>
      <c r="L148" s="141"/>
      <c r="M148" s="142"/>
      <c r="N148" s="50"/>
      <c r="O148" s="143"/>
      <c r="P148" s="143"/>
      <c r="Q148" s="143"/>
      <c r="R148" s="143"/>
      <c r="S148" s="144"/>
      <c r="AQ148" s="145"/>
      <c r="AS148" s="145"/>
      <c r="AT148" s="145"/>
      <c r="AX148" s="12"/>
      <c r="BD148" s="146"/>
      <c r="BE148" s="146"/>
      <c r="BF148" s="146"/>
      <c r="BG148" s="146"/>
      <c r="BH148" s="146"/>
      <c r="BI148" s="12"/>
      <c r="BJ148" s="146"/>
      <c r="BK148" s="12"/>
      <c r="BL148" s="145"/>
    </row>
    <row r="149" spans="2:64" s="10" customFormat="1" ht="18" customHeight="1">
      <c r="B149" s="126"/>
      <c r="D149" s="199" t="s">
        <v>162</v>
      </c>
      <c r="E149" s="199"/>
      <c r="F149" s="199"/>
      <c r="H149" s="156"/>
      <c r="I149" s="128"/>
      <c r="J149" s="129">
        <f>SUM(J150:J157)</f>
        <v>0</v>
      </c>
      <c r="K149" s="126"/>
      <c r="L149" s="130"/>
      <c r="M149" s="131"/>
      <c r="N149" s="131"/>
      <c r="O149" s="132" t="e">
        <f>#REF!+#REF!</f>
        <v>#REF!</v>
      </c>
      <c r="P149" s="131"/>
      <c r="Q149" s="132" t="e">
        <f>#REF!+#REF!</f>
        <v>#REF!</v>
      </c>
      <c r="R149" s="131"/>
      <c r="S149" s="133" t="e">
        <f>#REF!+#REF!</f>
        <v>#REF!</v>
      </c>
      <c r="AQ149" s="127" t="s">
        <v>126</v>
      </c>
      <c r="AS149" s="134" t="s">
        <v>72</v>
      </c>
      <c r="AT149" s="134" t="s">
        <v>73</v>
      </c>
      <c r="AX149" s="127" t="s">
        <v>118</v>
      </c>
      <c r="BJ149" s="135" t="e">
        <f>#REF!+#REF!</f>
        <v>#REF!</v>
      </c>
    </row>
    <row r="150" spans="2:64" s="150" customFormat="1" ht="18" customHeight="1">
      <c r="B150" s="136"/>
      <c r="C150" s="137">
        <v>32</v>
      </c>
      <c r="D150" s="196" t="s">
        <v>160</v>
      </c>
      <c r="E150" s="197"/>
      <c r="F150" s="198"/>
      <c r="G150" s="138" t="s">
        <v>154</v>
      </c>
      <c r="H150" s="156">
        <v>94</v>
      </c>
      <c r="I150" s="139"/>
      <c r="J150" s="140">
        <f>H150*I150</f>
        <v>0</v>
      </c>
      <c r="K150" s="27"/>
      <c r="L150" s="141"/>
      <c r="M150" s="142"/>
      <c r="N150" s="50"/>
      <c r="O150" s="143"/>
      <c r="P150" s="143"/>
      <c r="Q150" s="143"/>
      <c r="R150" s="143"/>
      <c r="S150" s="144"/>
      <c r="AQ150" s="145"/>
      <c r="AS150" s="145"/>
      <c r="AT150" s="145"/>
      <c r="AX150" s="12"/>
      <c r="BD150" s="146"/>
      <c r="BE150" s="146"/>
      <c r="BF150" s="146"/>
      <c r="BG150" s="146"/>
      <c r="BH150" s="146"/>
      <c r="BI150" s="12"/>
      <c r="BJ150" s="146"/>
      <c r="BK150" s="12"/>
      <c r="BL150" s="145"/>
    </row>
    <row r="151" spans="2:64" s="150" customFormat="1" ht="18" customHeight="1">
      <c r="B151" s="136"/>
      <c r="C151" s="137">
        <v>33</v>
      </c>
      <c r="D151" s="196" t="s">
        <v>161</v>
      </c>
      <c r="E151" s="197"/>
      <c r="F151" s="198"/>
      <c r="G151" s="138" t="s">
        <v>137</v>
      </c>
      <c r="H151" s="156">
        <v>1</v>
      </c>
      <c r="I151" s="139"/>
      <c r="J151" s="140">
        <f t="shared" ref="J151:J157" si="3">H151*I151</f>
        <v>0</v>
      </c>
      <c r="K151" s="27"/>
      <c r="L151" s="141"/>
      <c r="M151" s="142"/>
      <c r="N151" s="50"/>
      <c r="O151" s="143"/>
      <c r="P151" s="143"/>
      <c r="Q151" s="143"/>
      <c r="R151" s="143"/>
      <c r="S151" s="144"/>
      <c r="AQ151" s="145"/>
      <c r="AS151" s="145"/>
      <c r="AT151" s="145"/>
      <c r="AX151" s="12"/>
      <c r="BD151" s="146"/>
      <c r="BE151" s="146"/>
      <c r="BF151" s="146"/>
      <c r="BG151" s="146"/>
      <c r="BH151" s="146"/>
      <c r="BI151" s="12"/>
      <c r="BJ151" s="146"/>
      <c r="BK151" s="12"/>
      <c r="BL151" s="145"/>
    </row>
    <row r="152" spans="2:64" s="150" customFormat="1" ht="24.75" customHeight="1">
      <c r="B152" s="136"/>
      <c r="C152" s="137">
        <v>34</v>
      </c>
      <c r="D152" s="196" t="s">
        <v>148</v>
      </c>
      <c r="E152" s="197"/>
      <c r="F152" s="198"/>
      <c r="G152" s="138" t="s">
        <v>154</v>
      </c>
      <c r="H152" s="156">
        <v>94</v>
      </c>
      <c r="I152" s="139"/>
      <c r="J152" s="140">
        <f t="shared" si="3"/>
        <v>0</v>
      </c>
      <c r="K152" s="27"/>
      <c r="L152" s="141"/>
      <c r="M152" s="142"/>
      <c r="N152" s="50"/>
      <c r="O152" s="143"/>
      <c r="P152" s="143"/>
      <c r="Q152" s="143"/>
      <c r="R152" s="143"/>
      <c r="S152" s="144"/>
      <c r="AQ152" s="145"/>
      <c r="AS152" s="145"/>
      <c r="AT152" s="145"/>
      <c r="AX152" s="12"/>
      <c r="BD152" s="146"/>
      <c r="BE152" s="146"/>
      <c r="BF152" s="146"/>
      <c r="BG152" s="146"/>
      <c r="BH152" s="146"/>
      <c r="BI152" s="12"/>
      <c r="BJ152" s="146"/>
      <c r="BK152" s="12"/>
      <c r="BL152" s="145"/>
    </row>
    <row r="153" spans="2:64" s="150" customFormat="1" ht="18" customHeight="1">
      <c r="B153" s="136"/>
      <c r="C153" s="137">
        <v>35</v>
      </c>
      <c r="D153" s="196" t="s">
        <v>149</v>
      </c>
      <c r="E153" s="197"/>
      <c r="F153" s="198"/>
      <c r="G153" s="138" t="s">
        <v>154</v>
      </c>
      <c r="H153" s="156">
        <v>94</v>
      </c>
      <c r="I153" s="139"/>
      <c r="J153" s="140">
        <f t="shared" si="3"/>
        <v>0</v>
      </c>
      <c r="K153" s="27"/>
      <c r="L153" s="141"/>
      <c r="M153" s="142"/>
      <c r="N153" s="50"/>
      <c r="O153" s="143"/>
      <c r="P153" s="143"/>
      <c r="Q153" s="143"/>
      <c r="R153" s="143"/>
      <c r="S153" s="144"/>
      <c r="AQ153" s="145"/>
      <c r="AS153" s="145"/>
      <c r="AT153" s="145"/>
      <c r="AX153" s="12"/>
      <c r="BD153" s="146"/>
      <c r="BE153" s="146"/>
      <c r="BF153" s="146"/>
      <c r="BG153" s="146"/>
      <c r="BH153" s="146"/>
      <c r="BI153" s="12"/>
      <c r="BJ153" s="146"/>
      <c r="BK153" s="12"/>
      <c r="BL153" s="145"/>
    </row>
    <row r="154" spans="2:64" s="150" customFormat="1" ht="18" customHeight="1">
      <c r="B154" s="136"/>
      <c r="C154" s="137">
        <v>36</v>
      </c>
      <c r="D154" s="196" t="s">
        <v>150</v>
      </c>
      <c r="E154" s="197"/>
      <c r="F154" s="198"/>
      <c r="G154" s="138" t="s">
        <v>154</v>
      </c>
      <c r="H154" s="156">
        <v>188</v>
      </c>
      <c r="I154" s="139"/>
      <c r="J154" s="140">
        <f t="shared" si="3"/>
        <v>0</v>
      </c>
      <c r="K154" s="27"/>
      <c r="L154" s="141"/>
      <c r="M154" s="142"/>
      <c r="N154" s="50"/>
      <c r="O154" s="143"/>
      <c r="P154" s="143"/>
      <c r="Q154" s="143"/>
      <c r="R154" s="143"/>
      <c r="S154" s="144"/>
      <c r="AQ154" s="145"/>
      <c r="AS154" s="145"/>
      <c r="AT154" s="145"/>
      <c r="AX154" s="12"/>
      <c r="BD154" s="146"/>
      <c r="BE154" s="146"/>
      <c r="BF154" s="146"/>
      <c r="BG154" s="146"/>
      <c r="BH154" s="146"/>
      <c r="BI154" s="12"/>
      <c r="BJ154" s="146"/>
      <c r="BK154" s="12"/>
      <c r="BL154" s="145"/>
    </row>
    <row r="155" spans="2:64" s="150" customFormat="1" ht="18" customHeight="1">
      <c r="B155" s="136"/>
      <c r="C155" s="137">
        <v>37</v>
      </c>
      <c r="D155" s="196" t="s">
        <v>151</v>
      </c>
      <c r="E155" s="197"/>
      <c r="F155" s="198"/>
      <c r="G155" s="138" t="s">
        <v>154</v>
      </c>
      <c r="H155" s="156">
        <v>94</v>
      </c>
      <c r="I155" s="139"/>
      <c r="J155" s="140">
        <f t="shared" si="3"/>
        <v>0</v>
      </c>
      <c r="K155" s="27"/>
      <c r="L155" s="141"/>
      <c r="M155" s="142"/>
      <c r="N155" s="50"/>
      <c r="O155" s="143"/>
      <c r="P155" s="143"/>
      <c r="Q155" s="143"/>
      <c r="R155" s="143"/>
      <c r="S155" s="144"/>
      <c r="AQ155" s="145"/>
      <c r="AS155" s="145"/>
      <c r="AT155" s="145"/>
      <c r="AX155" s="12"/>
      <c r="BD155" s="146"/>
      <c r="BE155" s="146"/>
      <c r="BF155" s="146"/>
      <c r="BG155" s="146"/>
      <c r="BH155" s="146"/>
      <c r="BI155" s="12"/>
      <c r="BJ155" s="146"/>
      <c r="BK155" s="12"/>
      <c r="BL155" s="145"/>
    </row>
    <row r="156" spans="2:64" s="150" customFormat="1" ht="18" customHeight="1">
      <c r="B156" s="136"/>
      <c r="C156" s="137">
        <v>38</v>
      </c>
      <c r="D156" s="196" t="s">
        <v>152</v>
      </c>
      <c r="E156" s="197"/>
      <c r="F156" s="198"/>
      <c r="G156" s="138" t="s">
        <v>137</v>
      </c>
      <c r="H156" s="156">
        <v>1</v>
      </c>
      <c r="I156" s="139"/>
      <c r="J156" s="140">
        <f t="shared" si="3"/>
        <v>0</v>
      </c>
      <c r="K156" s="27"/>
      <c r="L156" s="141"/>
      <c r="M156" s="142"/>
      <c r="N156" s="50"/>
      <c r="O156" s="143"/>
      <c r="P156" s="143"/>
      <c r="Q156" s="143"/>
      <c r="R156" s="143"/>
      <c r="S156" s="144"/>
      <c r="AQ156" s="145"/>
      <c r="AS156" s="145"/>
      <c r="AT156" s="145"/>
      <c r="AX156" s="12"/>
      <c r="BD156" s="146"/>
      <c r="BE156" s="146"/>
      <c r="BF156" s="146"/>
      <c r="BG156" s="146"/>
      <c r="BH156" s="146"/>
      <c r="BI156" s="12"/>
      <c r="BJ156" s="146"/>
      <c r="BK156" s="12"/>
      <c r="BL156" s="145"/>
    </row>
    <row r="157" spans="2:64" s="150" customFormat="1" ht="18" customHeight="1">
      <c r="B157" s="136"/>
      <c r="C157" s="137">
        <v>39</v>
      </c>
      <c r="D157" s="196" t="s">
        <v>153</v>
      </c>
      <c r="E157" s="197"/>
      <c r="F157" s="198"/>
      <c r="G157" s="138" t="s">
        <v>137</v>
      </c>
      <c r="H157" s="156">
        <v>1</v>
      </c>
      <c r="I157" s="139"/>
      <c r="J157" s="140">
        <f t="shared" si="3"/>
        <v>0</v>
      </c>
      <c r="K157" s="27"/>
      <c r="L157" s="141"/>
      <c r="M157" s="142"/>
      <c r="N157" s="50"/>
      <c r="O157" s="143"/>
      <c r="P157" s="143"/>
      <c r="Q157" s="143"/>
      <c r="R157" s="143"/>
      <c r="S157" s="144"/>
      <c r="AQ157" s="145"/>
      <c r="AS157" s="145"/>
      <c r="AT157" s="145"/>
      <c r="AX157" s="12"/>
      <c r="BD157" s="146"/>
      <c r="BE157" s="146"/>
      <c r="BF157" s="146"/>
      <c r="BG157" s="146"/>
      <c r="BH157" s="146"/>
      <c r="BI157" s="12"/>
      <c r="BJ157" s="146"/>
      <c r="BK157" s="12"/>
      <c r="BL157" s="145"/>
    </row>
    <row r="158" spans="2:64" s="1" customFormat="1" ht="6.95" customHeight="1">
      <c r="B158" s="39"/>
      <c r="C158" s="40"/>
      <c r="D158" s="40"/>
      <c r="E158" s="40"/>
      <c r="F158" s="40"/>
      <c r="G158" s="40"/>
      <c r="H158" s="40"/>
      <c r="I158" s="106"/>
      <c r="J158" s="40"/>
      <c r="K158" s="27"/>
    </row>
    <row r="161" spans="8:8" ht="15.75">
      <c r="H161" s="149"/>
    </row>
  </sheetData>
  <mergeCells count="47">
    <mergeCell ref="D126:F126"/>
    <mergeCell ref="D127:F127"/>
    <mergeCell ref="E146:F146"/>
    <mergeCell ref="E147:F147"/>
    <mergeCell ref="D148:F148"/>
    <mergeCell ref="D143:F143"/>
    <mergeCell ref="D128:F128"/>
    <mergeCell ref="D140:F140"/>
    <mergeCell ref="E141:F141"/>
    <mergeCell ref="E142:F142"/>
    <mergeCell ref="E144:F144"/>
    <mergeCell ref="D130:F130"/>
    <mergeCell ref="D133:F133"/>
    <mergeCell ref="D132:F132"/>
    <mergeCell ref="D135:F135"/>
    <mergeCell ref="D136:F136"/>
    <mergeCell ref="K2:U2"/>
    <mergeCell ref="E6:H6"/>
    <mergeCell ref="E8:H8"/>
    <mergeCell ref="E16:H16"/>
    <mergeCell ref="E25:H25"/>
    <mergeCell ref="E83:H83"/>
    <mergeCell ref="E106:H106"/>
    <mergeCell ref="E108:H108"/>
    <mergeCell ref="D121:F121"/>
    <mergeCell ref="D125:F125"/>
    <mergeCell ref="D115:F115"/>
    <mergeCell ref="D118:F118"/>
    <mergeCell ref="D119:F119"/>
    <mergeCell ref="D122:F122"/>
    <mergeCell ref="D123:F123"/>
    <mergeCell ref="D120:F120"/>
    <mergeCell ref="D124:F124"/>
    <mergeCell ref="D137:F137"/>
    <mergeCell ref="D134:F134"/>
    <mergeCell ref="D131:F131"/>
    <mergeCell ref="D157:F157"/>
    <mergeCell ref="D154:F154"/>
    <mergeCell ref="D138:F138"/>
    <mergeCell ref="D151:F151"/>
    <mergeCell ref="D152:F152"/>
    <mergeCell ref="D153:F153"/>
    <mergeCell ref="D155:F155"/>
    <mergeCell ref="D156:F156"/>
    <mergeCell ref="D149:F149"/>
    <mergeCell ref="D150:F150"/>
    <mergeCell ref="E145:F145"/>
  </mergeCells>
  <pageMargins left="0.39374999999999999" right="0.39374999999999999" top="0.39374999999999999" bottom="0.39374999999999999" header="0" footer="0"/>
  <pageSetup paperSize="9" scale="85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Rekapitulace stavby</vt:lpstr>
      <vt:lpstr>slepý rozpočet</vt:lpstr>
      <vt:lpstr>'Rekapitulace stavby'!Názvy_tisku</vt:lpstr>
      <vt:lpstr>'slepý rozpočet'!Názvy_tisku</vt:lpstr>
      <vt:lpstr>'Rekapitulace stavby'!Oblast_tisku</vt:lpstr>
      <vt:lpstr>'slepý rozpočet'!Oblast_tisku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Ondra</dc:creator>
  <cp:lastModifiedBy>Bc. Petr Šámal</cp:lastModifiedBy>
  <cp:lastPrinted>2023-09-22T05:48:58Z</cp:lastPrinted>
  <dcterms:created xsi:type="dcterms:W3CDTF">2019-08-14T10:44:48Z</dcterms:created>
  <dcterms:modified xsi:type="dcterms:W3CDTF">2023-09-25T08:33:19Z</dcterms:modified>
</cp:coreProperties>
</file>