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2_16 - Dodávka a montáž UV lamp\"/>
    </mc:Choice>
  </mc:AlternateContent>
  <bookViews>
    <workbookView xWindow="0" yWindow="0" windowWidth="28800" windowHeight="12435"/>
  </bookViews>
  <sheets>
    <sheet name="slepý rozpočet" sheetId="2" r:id="rId1"/>
  </sheets>
  <definedNames>
    <definedName name="_xlnm._FilterDatabase" localSheetId="0" hidden="1">'slepý rozpočet'!$C$52:$K$67</definedName>
    <definedName name="_xlnm.Print_Titles" localSheetId="0">'slepý rozpočet'!$52:$52</definedName>
    <definedName name="_xlnm.Print_Area" localSheetId="0">'slepý rozpočet'!$C$4:$J$32,'slepý rozpočet'!#REF!,'slepý rozpočet'!$C$40:$K$67</definedName>
  </definedNames>
  <calcPr calcId="152511"/>
</workbook>
</file>

<file path=xl/calcChain.xml><?xml version="1.0" encoding="utf-8"?>
<calcChain xmlns="http://schemas.openxmlformats.org/spreadsheetml/2006/main">
  <c r="F49" i="2" l="1"/>
  <c r="J56" i="2"/>
  <c r="J57" i="2"/>
  <c r="J58" i="2"/>
  <c r="J59" i="2"/>
  <c r="J60" i="2"/>
  <c r="J61" i="2"/>
  <c r="J62" i="2"/>
  <c r="J63" i="2"/>
  <c r="J64" i="2"/>
  <c r="J65" i="2"/>
  <c r="J66" i="2"/>
  <c r="J67" i="2"/>
  <c r="BK67" i="2" l="1"/>
  <c r="J28" i="2" l="1"/>
  <c r="J27" i="2"/>
  <c r="J26" i="2"/>
  <c r="BI66" i="2"/>
  <c r="BH66" i="2"/>
  <c r="BG66" i="2"/>
  <c r="BF66" i="2"/>
  <c r="T66" i="2"/>
  <c r="R66" i="2"/>
  <c r="P66" i="2"/>
  <c r="BK66" i="2"/>
  <c r="BE66" i="2"/>
  <c r="BI65" i="2"/>
  <c r="BH65" i="2"/>
  <c r="BG65" i="2"/>
  <c r="BF65" i="2"/>
  <c r="T65" i="2"/>
  <c r="R65" i="2"/>
  <c r="P65" i="2"/>
  <c r="BK65" i="2"/>
  <c r="BE65" i="2"/>
  <c r="BI64" i="2"/>
  <c r="BH64" i="2"/>
  <c r="BG64" i="2"/>
  <c r="BF64" i="2"/>
  <c r="T64" i="2"/>
  <c r="R64" i="2"/>
  <c r="P64" i="2"/>
  <c r="BK64" i="2"/>
  <c r="BE64" i="2"/>
  <c r="BI63" i="2"/>
  <c r="BH63" i="2"/>
  <c r="BG63" i="2"/>
  <c r="BF63" i="2"/>
  <c r="T63" i="2"/>
  <c r="R63" i="2"/>
  <c r="P63" i="2"/>
  <c r="BK63" i="2"/>
  <c r="BE63" i="2"/>
  <c r="BI58" i="2"/>
  <c r="BH58" i="2"/>
  <c r="BG58" i="2"/>
  <c r="BF58" i="2"/>
  <c r="T58" i="2"/>
  <c r="R58" i="2"/>
  <c r="P58" i="2"/>
  <c r="BK58" i="2"/>
  <c r="BE58" i="2"/>
  <c r="BI57" i="2"/>
  <c r="BH57" i="2"/>
  <c r="BG57" i="2"/>
  <c r="BF57" i="2"/>
  <c r="T57" i="2"/>
  <c r="R57" i="2"/>
  <c r="P57" i="2"/>
  <c r="BK57" i="2"/>
  <c r="BE57" i="2"/>
  <c r="BI56" i="2"/>
  <c r="BH56" i="2"/>
  <c r="BG56" i="2"/>
  <c r="BF56" i="2"/>
  <c r="T56" i="2"/>
  <c r="R56" i="2"/>
  <c r="P56" i="2"/>
  <c r="BK56" i="2"/>
  <c r="BE56" i="2"/>
  <c r="BI55" i="2"/>
  <c r="BH55" i="2"/>
  <c r="BG55" i="2"/>
  <c r="BF55" i="2"/>
  <c r="T55" i="2"/>
  <c r="R55" i="2"/>
  <c r="P55" i="2"/>
  <c r="BK55" i="2"/>
  <c r="J55" i="2"/>
  <c r="F47" i="2"/>
  <c r="E45" i="2"/>
  <c r="F50" i="2"/>
  <c r="J47" i="2"/>
  <c r="BE55" i="2" l="1"/>
  <c r="J53" i="2"/>
  <c r="F27" i="2"/>
  <c r="R54" i="2"/>
  <c r="T54" i="2"/>
  <c r="F28" i="2"/>
  <c r="P54" i="2"/>
  <c r="F26" i="2"/>
  <c r="BK54" i="2"/>
  <c r="F24" i="2" l="1"/>
  <c r="J24" i="2"/>
  <c r="T53" i="2"/>
  <c r="R53" i="2"/>
  <c r="P53" i="2"/>
  <c r="BK53" i="2"/>
  <c r="J21" i="2" l="1"/>
  <c r="J30" i="2" l="1"/>
</calcChain>
</file>

<file path=xl/sharedStrings.xml><?xml version="1.0" encoding="utf-8"?>
<sst xmlns="http://schemas.openxmlformats.org/spreadsheetml/2006/main" count="180" uniqueCount="87">
  <si>
    <t/>
  </si>
  <si>
    <t>False</t>
  </si>
  <si>
    <t>&gt;&gt;  skryté sloupce  &lt;&lt;</t>
  </si>
  <si>
    <t>v ---  níže se nacházejí doplnkové a pomocné údaje k sestavám  --- v</t>
  </si>
  <si>
    <t>Místo:</t>
  </si>
  <si>
    <t>Datum:</t>
  </si>
  <si>
    <t>Zadavatel:</t>
  </si>
  <si>
    <t>IČ:</t>
  </si>
  <si>
    <t>DIČ:</t>
  </si>
  <si>
    <t>Uchazeč: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</si>
  <si>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</si>
  <si>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</si>
  <si>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</si>
  <si>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</si>
  <si>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</si>
  <si>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</si>
  <si>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</si>
  <si>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</si>
  <si>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</si>
  <si>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</si>
  <si>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</si>
  <si>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</si>
  <si>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D</t>
  </si>
  <si>
    <t>0</t>
  </si>
  <si>
    <t>1</t>
  </si>
  <si>
    <t>{4f74d725-ea6e-43b8-8607-a8104904e547}</t>
  </si>
  <si>
    <t>2</t>
  </si>
  <si>
    <t>KRYCÍ LIST SOUPISU PRACÍ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</si>
  <si>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</si>
  <si>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</si>
  <si>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</si>
  <si>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</si>
  <si>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</si>
  <si>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</si>
  <si>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</si>
  <si>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</si>
  <si>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</si>
  <si>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</si>
  <si>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</si>
  <si>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</si>
  <si>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</si>
  <si>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</si>
  <si>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</si>
  <si>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</si>
  <si>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</si>
  <si>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CS ÚRS 2019 01</t>
  </si>
  <si>
    <t>4</t>
  </si>
  <si>
    <t>992039388</t>
  </si>
  <si>
    <t>709170370</t>
  </si>
  <si>
    <t>3</t>
  </si>
  <si>
    <t>-1542402595</t>
  </si>
  <si>
    <t>1276350635</t>
  </si>
  <si>
    <t>5</t>
  </si>
  <si>
    <t>16</t>
  </si>
  <si>
    <t>960505650</t>
  </si>
  <si>
    <t>6</t>
  </si>
  <si>
    <t>-1250762095</t>
  </si>
  <si>
    <t>7</t>
  </si>
  <si>
    <t>8</t>
  </si>
  <si>
    <t>1573770530</t>
  </si>
  <si>
    <t>9</t>
  </si>
  <si>
    <t>780954176</t>
  </si>
  <si>
    <t>kpl</t>
  </si>
  <si>
    <t>ks</t>
  </si>
  <si>
    <t>Psychiatrická nemocnice Horní Beřkovice</t>
  </si>
  <si>
    <t>Areál Psychiatrické nemocnice Horní Beřkovice</t>
  </si>
  <si>
    <t>Soupis prací</t>
  </si>
  <si>
    <t>CZ00673552</t>
  </si>
  <si>
    <t>Dodávka a montáž UV lamp pro ochranu teplé užitkové vody v PN Horní Beřkovice</t>
  </si>
  <si>
    <t>10</t>
  </si>
  <si>
    <t>11</t>
  </si>
  <si>
    <t>12</t>
  </si>
  <si>
    <t>13</t>
  </si>
  <si>
    <t>UV lampa HA 325, &gt;30 mJ/m2, Qmax 2720 l/hod, 3/4"</t>
  </si>
  <si>
    <t>Kulový kohout DN 20 s odvodněním</t>
  </si>
  <si>
    <t>Kulový vypouštěcí kohout 3/8"</t>
  </si>
  <si>
    <t>Šroubení s plochým těsněním DN 20 mosaz</t>
  </si>
  <si>
    <t>Trubka PPRCT EVO DN 25 PN 22 / m /</t>
  </si>
  <si>
    <t>PPR koleno 90° D 25</t>
  </si>
  <si>
    <t>Upevnění UV lampy</t>
  </si>
  <si>
    <t>Oprava tepelných izolací</t>
  </si>
  <si>
    <t>Elektroinstalace</t>
  </si>
  <si>
    <t>Vypouštění, napouštění strojoven</t>
  </si>
  <si>
    <t>Doprava, ostatní provozní náklady</t>
  </si>
  <si>
    <t>Redukce vnitřní / vnější D 40x25</t>
  </si>
  <si>
    <t>Přechodka s kovovým závitem vnějším D 25x3/4"</t>
  </si>
  <si>
    <t>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</si>
</sst>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19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sz val="8"/>
      <color rgb="FF960000"/>
      <name val="Arial CE"/>
    </font>
    <font>
      <b/>
      <sz val="8"/>
      <name val="Arial CE"/>
    </font>
    <font>
      <sz val="12"/>
      <name val="Times New Roman"/>
      <family val="1"/>
      <charset val="238"/>
    </font>
    <font>
      <sz val="1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95">
    <xf numFmtId="0" fontId="0" fillId="0" borderId="0" xfId="0"/>
    <xf numFmtId="4" fontId="11" fillId="3" borderId="19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Protection="1"/>
    <xf numFmtId="0" fontId="7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8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4" fontId="1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4" fillId="4" borderId="5" xfId="0" applyFont="1" applyFill="1" applyBorder="1" applyAlignment="1" applyProtection="1">
      <alignment horizontal="left" vertical="center"/>
    </xf>
    <xf numFmtId="0" fontId="0" fillId="4" borderId="6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center" vertical="center"/>
    </xf>
    <xf numFmtId="4" fontId="4" fillId="4" borderId="6" xfId="0" applyNumberFormat="1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4" fontId="13" fillId="0" borderId="0" xfId="0" applyNumberFormat="1" applyFont="1" applyAlignment="1" applyProtection="1"/>
    <xf numFmtId="0" fontId="0" fillId="0" borderId="10" xfId="0" applyFont="1" applyBorder="1" applyAlignment="1" applyProtection="1">
      <alignment vertical="center"/>
    </xf>
    <xf numFmtId="166" fontId="15" fillId="0" borderId="11" xfId="0" applyNumberFormat="1" applyFont="1" applyBorder="1" applyAlignment="1" applyProtection="1"/>
    <xf numFmtId="166" fontId="15" fillId="0" borderId="12" xfId="0" applyNumberFormat="1" applyFont="1" applyBorder="1" applyAlignment="1" applyProtection="1"/>
    <xf numFmtId="4" fontId="16" fillId="0" borderId="0" xfId="0" applyNumberFormat="1" applyFont="1" applyAlignment="1" applyProtection="1">
      <alignment vertical="center"/>
    </xf>
    <xf numFmtId="0" fontId="6" fillId="0" borderId="3" xfId="0" applyFont="1" applyBorder="1" applyAlignment="1" applyProtection="1"/>
    <xf numFmtId="0" fontId="6" fillId="0" borderId="0" xfId="0" applyFont="1" applyAlignment="1" applyProtection="1"/>
    <xf numFmtId="0" fontId="5" fillId="0" borderId="18" xfId="0" applyFont="1" applyBorder="1" applyAlignment="1" applyProtection="1">
      <alignment horizontal="center"/>
    </xf>
    <xf numFmtId="4" fontId="5" fillId="0" borderId="0" xfId="0" applyNumberFormat="1" applyFont="1" applyAlignment="1" applyProtection="1"/>
    <xf numFmtId="0" fontId="6" fillId="0" borderId="13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4" xfId="0" applyNumberFormat="1" applyFont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166" fontId="12" fillId="0" borderId="0" xfId="0" applyNumberFormat="1" applyFont="1" applyBorder="1" applyAlignment="1" applyProtection="1">
      <alignment vertical="center"/>
    </xf>
    <xf numFmtId="166" fontId="12" fillId="0" borderId="14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3" fontId="11" fillId="0" borderId="19" xfId="0" applyNumberFormat="1" applyFont="1" applyBorder="1" applyAlignment="1" applyProtection="1">
      <alignment horizontal="center" vertical="center"/>
    </xf>
    <xf numFmtId="4" fontId="11" fillId="0" borderId="19" xfId="0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71"/>
  <sheetViews>
    <sheetView showGridLines="0" tabSelected="1" zoomScaleNormal="100" workbookViewId="0">
      <selection activeCell="V18" sqref="V18"/>
    </sheetView>
  </sheetViews>
  <sheetFormatPr defaultRowHeight="11.25" x14ac:dyDescent="0.2"/>
  <cols>
    <col min="1" max="1" width="8.33203125" style="4" customWidth="1"/>
    <col min="2" max="2" width="1.6640625" style="4" customWidth="1"/>
    <col min="3" max="3" width="4.1640625" style="4" customWidth="1"/>
    <col min="4" max="4" width="4.33203125" style="4" customWidth="1"/>
    <col min="5" max="5" width="17.1640625" style="4" customWidth="1"/>
    <col min="6" max="6" width="50.83203125" style="4" customWidth="1"/>
    <col min="7" max="7" width="7" style="4" customWidth="1"/>
    <col min="8" max="8" width="11.5" style="4" customWidth="1"/>
    <col min="9" max="10" width="20.1640625" style="4" customWidth="1"/>
    <col min="11" max="11" width="20.1640625" style="4" hidden="1" customWidth="1"/>
    <col min="12" max="12" width="9.33203125" style="4" customWidth="1"/>
    <col min="13" max="13" width="10.83203125" style="4" hidden="1" customWidth="1"/>
    <col min="14" max="14" width="9.33203125" style="4" hidden="1"/>
    <col min="15" max="20" width="14.1640625" style="4" hidden="1" customWidth="1"/>
    <col min="21" max="21" width="16.33203125" style="4" hidden="1" customWidth="1"/>
    <col min="22" max="22" width="12.33203125" style="4" customWidth="1"/>
    <col min="23" max="23" width="16.33203125" style="4" customWidth="1"/>
    <col min="24" max="24" width="12.33203125" style="4" customWidth="1"/>
    <col min="25" max="25" width="15" style="4" customWidth="1"/>
    <col min="26" max="26" width="11" style="4" customWidth="1"/>
    <col min="27" max="27" width="15" style="4" customWidth="1"/>
    <col min="28" max="28" width="16.33203125" style="4" customWidth="1"/>
    <col min="29" max="29" width="11" style="4" customWidth="1"/>
    <col min="30" max="30" width="15" style="4" customWidth="1"/>
    <col min="31" max="31" width="16.33203125" style="4" customWidth="1"/>
    <col min="32" max="43" width="9.33203125" style="4"/>
    <col min="44" max="65" width="9.33203125" style="4" hidden="1"/>
    <col min="66" max="16384" width="9.33203125" style="4"/>
  </cols>
  <sheetData>
    <row r="2" spans="2:46" ht="36.950000000000003" customHeight="1" x14ac:dyDescent="0.2">
      <c r="L2" s="5" t="s">
        <v>2</v>
      </c>
      <c r="M2" s="6"/>
      <c r="N2" s="6"/>
      <c r="O2" s="6"/>
      <c r="P2" s="6"/>
      <c r="Q2" s="6"/>
      <c r="R2" s="6"/>
      <c r="S2" s="6"/>
      <c r="T2" s="6"/>
      <c r="U2" s="6"/>
      <c r="V2" s="6"/>
      <c r="AT2" s="7" t="s">
        <v>25</v>
      </c>
    </row>
    <row r="3" spans="2:46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26</v>
      </c>
    </row>
    <row r="4" spans="2:46" ht="24.95" customHeight="1" x14ac:dyDescent="0.2">
      <c r="B4" s="10"/>
      <c r="D4" s="11" t="s">
        <v>27</v>
      </c>
      <c r="L4" s="10"/>
      <c r="M4" s="12" t="s">
        <v>3</v>
      </c>
      <c r="AT4" s="7" t="s">
        <v>1</v>
      </c>
    </row>
    <row r="5" spans="2:46" ht="6.95" customHeight="1" x14ac:dyDescent="0.2">
      <c r="B5" s="10"/>
      <c r="L5" s="10"/>
    </row>
    <row r="6" spans="2:46" ht="12" customHeight="1" x14ac:dyDescent="0.2">
      <c r="B6" s="10"/>
      <c r="D6" s="13"/>
      <c r="L6" s="10"/>
    </row>
    <row r="7" spans="2:46" ht="16.5" customHeight="1" x14ac:dyDescent="0.2">
      <c r="B7" s="10"/>
      <c r="E7" s="14"/>
      <c r="F7" s="15"/>
      <c r="G7" s="15"/>
      <c r="H7" s="15"/>
      <c r="L7" s="10"/>
    </row>
    <row r="8" spans="2:46" s="17" customFormat="1" ht="12" customHeight="1" x14ac:dyDescent="0.2">
      <c r="B8" s="16"/>
      <c r="D8" s="13"/>
      <c r="L8" s="16"/>
    </row>
    <row r="9" spans="2:46" s="17" customFormat="1" ht="36.950000000000003" customHeight="1" x14ac:dyDescent="0.2">
      <c r="B9" s="16"/>
      <c r="E9" s="18" t="s">
        <v>68</v>
      </c>
      <c r="F9" s="19"/>
      <c r="G9" s="19"/>
      <c r="H9" s="19"/>
      <c r="L9" s="16"/>
    </row>
    <row r="10" spans="2:46" s="17" customFormat="1" x14ac:dyDescent="0.2">
      <c r="B10" s="16"/>
      <c r="L10" s="16"/>
    </row>
    <row r="11" spans="2:46" s="17" customFormat="1" ht="12" customHeight="1" x14ac:dyDescent="0.2">
      <c r="B11" s="16"/>
      <c r="D11" s="13" t="s">
        <v>4</v>
      </c>
      <c r="F11" s="20" t="s">
        <v>65</v>
      </c>
      <c r="I11" s="13" t="s">
        <v>5</v>
      </c>
      <c r="J11" s="21">
        <v>44823</v>
      </c>
      <c r="L11" s="16"/>
    </row>
    <row r="12" spans="2:46" s="17" customFormat="1" ht="10.9" customHeight="1" x14ac:dyDescent="0.2">
      <c r="B12" s="16"/>
      <c r="L12" s="16"/>
    </row>
    <row r="13" spans="2:46" s="17" customFormat="1" ht="12" customHeight="1" x14ac:dyDescent="0.2">
      <c r="B13" s="16"/>
      <c r="D13" s="13" t="s">
        <v>6</v>
      </c>
      <c r="F13" s="22" t="s">
        <v>64</v>
      </c>
      <c r="I13" s="13" t="s">
        <v>7</v>
      </c>
      <c r="J13" s="20">
        <v>673552</v>
      </c>
      <c r="L13" s="16"/>
    </row>
    <row r="14" spans="2:46" s="17" customFormat="1" ht="18" customHeight="1" x14ac:dyDescent="0.2">
      <c r="B14" s="16"/>
      <c r="E14" s="20"/>
      <c r="I14" s="13" t="s">
        <v>8</v>
      </c>
      <c r="J14" s="20" t="s">
        <v>67</v>
      </c>
      <c r="L14" s="16"/>
    </row>
    <row r="15" spans="2:46" s="17" customFormat="1" ht="6.95" customHeight="1" x14ac:dyDescent="0.2">
      <c r="B15" s="16"/>
      <c r="L15" s="16"/>
    </row>
    <row r="16" spans="2:46" s="17" customFormat="1" ht="12" customHeight="1" x14ac:dyDescent="0.2">
      <c r="B16" s="16"/>
      <c r="D16" s="13" t="s">
        <v>9</v>
      </c>
      <c r="I16" s="13" t="s">
        <v>7</v>
      </c>
      <c r="J16" s="2" t="s">
        <v>86</v>
      </c>
      <c r="L16" s="16"/>
    </row>
    <row r="17" spans="2:12" s="17" customFormat="1" ht="18" customHeight="1" x14ac:dyDescent="0.2">
      <c r="B17" s="16"/>
      <c r="E17" s="3" t="s">
        <v>86</v>
      </c>
      <c r="F17" s="94"/>
      <c r="G17" s="94"/>
      <c r="H17" s="94"/>
      <c r="I17" s="13" t="s">
        <v>8</v>
      </c>
      <c r="J17" s="2" t="s">
        <v>86</v>
      </c>
      <c r="L17" s="16"/>
    </row>
    <row r="18" spans="2:12" s="24" customFormat="1" ht="16.5" customHeight="1" x14ac:dyDescent="0.2">
      <c r="B18" s="23"/>
      <c r="E18" s="25" t="s">
        <v>0</v>
      </c>
      <c r="F18" s="25"/>
      <c r="G18" s="25"/>
      <c r="H18" s="25"/>
      <c r="L18" s="23"/>
    </row>
    <row r="19" spans="2:12" s="17" customFormat="1" ht="6.95" customHeight="1" x14ac:dyDescent="0.2">
      <c r="B19" s="16"/>
      <c r="L19" s="16"/>
    </row>
    <row r="20" spans="2:12" s="17" customFormat="1" ht="6.95" customHeight="1" x14ac:dyDescent="0.2">
      <c r="B20" s="16"/>
      <c r="D20" s="26"/>
      <c r="E20" s="26"/>
      <c r="F20" s="26"/>
      <c r="G20" s="26"/>
      <c r="H20" s="26"/>
      <c r="I20" s="26"/>
      <c r="J20" s="26"/>
      <c r="K20" s="26"/>
      <c r="L20" s="16"/>
    </row>
    <row r="21" spans="2:12" s="17" customFormat="1" ht="25.35" customHeight="1" x14ac:dyDescent="0.2">
      <c r="B21" s="16"/>
      <c r="D21" s="27" t="s">
        <v>10</v>
      </c>
      <c r="J21" s="28">
        <f>ROUND(J53, 2)</f>
        <v>0</v>
      </c>
      <c r="L21" s="16"/>
    </row>
    <row r="22" spans="2:12" s="17" customFormat="1" ht="6.95" customHeight="1" x14ac:dyDescent="0.2">
      <c r="B22" s="16"/>
      <c r="D22" s="26"/>
      <c r="E22" s="26"/>
      <c r="F22" s="26"/>
      <c r="G22" s="26"/>
      <c r="H22" s="26"/>
      <c r="I22" s="26"/>
      <c r="J22" s="26"/>
      <c r="K22" s="26"/>
      <c r="L22" s="16"/>
    </row>
    <row r="23" spans="2:12" s="17" customFormat="1" ht="14.45" customHeight="1" x14ac:dyDescent="0.2">
      <c r="B23" s="16"/>
      <c r="F23" s="29" t="s">
        <v>12</v>
      </c>
      <c r="I23" s="29" t="s">
        <v>11</v>
      </c>
      <c r="J23" s="29" t="s">
        <v>13</v>
      </c>
      <c r="L23" s="16"/>
    </row>
    <row r="24" spans="2:12" s="17" customFormat="1" ht="14.45" customHeight="1" x14ac:dyDescent="0.2">
      <c r="B24" s="16"/>
      <c r="D24" s="30" t="s">
        <v>14</v>
      </c>
      <c r="E24" s="13" t="s">
        <v>15</v>
      </c>
      <c r="F24" s="31">
        <f>ROUND((SUM(BE53:BE67)),  2)</f>
        <v>0</v>
      </c>
      <c r="I24" s="83">
        <v>0.21</v>
      </c>
      <c r="J24" s="31">
        <f>ROUND(((SUM(BE53:BE67))*I24),  2)</f>
        <v>0</v>
      </c>
      <c r="L24" s="16"/>
    </row>
    <row r="25" spans="2:12" s="17" customFormat="1" ht="14.45" customHeight="1" x14ac:dyDescent="0.2">
      <c r="B25" s="16"/>
      <c r="E25" s="13"/>
      <c r="F25" s="31"/>
      <c r="I25" s="83"/>
      <c r="J25" s="31"/>
      <c r="L25" s="16"/>
    </row>
    <row r="26" spans="2:12" s="17" customFormat="1" ht="14.45" hidden="1" customHeight="1" x14ac:dyDescent="0.2">
      <c r="B26" s="16"/>
      <c r="E26" s="13" t="s">
        <v>16</v>
      </c>
      <c r="F26" s="31">
        <f>ROUND((SUM(BG53:BG67)),  2)</f>
        <v>0</v>
      </c>
      <c r="I26" s="83">
        <v>0.21</v>
      </c>
      <c r="J26" s="31">
        <f>0</f>
        <v>0</v>
      </c>
      <c r="L26" s="16"/>
    </row>
    <row r="27" spans="2:12" s="17" customFormat="1" ht="14.45" hidden="1" customHeight="1" x14ac:dyDescent="0.2">
      <c r="B27" s="16"/>
      <c r="E27" s="13" t="s">
        <v>17</v>
      </c>
      <c r="F27" s="31">
        <f>ROUND((SUM(BH53:BH67)),  2)</f>
        <v>0</v>
      </c>
      <c r="I27" s="83">
        <v>0.15</v>
      </c>
      <c r="J27" s="31">
        <f>0</f>
        <v>0</v>
      </c>
      <c r="L27" s="16"/>
    </row>
    <row r="28" spans="2:12" s="17" customFormat="1" ht="14.45" hidden="1" customHeight="1" x14ac:dyDescent="0.2">
      <c r="B28" s="16"/>
      <c r="E28" s="13" t="s">
        <v>18</v>
      </c>
      <c r="F28" s="31">
        <f>ROUND((SUM(BI53:BI67)),  2)</f>
        <v>0</v>
      </c>
      <c r="I28" s="83">
        <v>0</v>
      </c>
      <c r="J28" s="31">
        <f>0</f>
        <v>0</v>
      </c>
      <c r="L28" s="16"/>
    </row>
    <row r="29" spans="2:12" s="17" customFormat="1" ht="6.95" customHeight="1" x14ac:dyDescent="0.2">
      <c r="B29" s="16"/>
      <c r="L29" s="16"/>
    </row>
    <row r="30" spans="2:12" s="17" customFormat="1" ht="25.35" customHeight="1" x14ac:dyDescent="0.2">
      <c r="B30" s="16"/>
      <c r="C30" s="32"/>
      <c r="D30" s="33" t="s">
        <v>19</v>
      </c>
      <c r="E30" s="34"/>
      <c r="F30" s="34"/>
      <c r="G30" s="35" t="s">
        <v>20</v>
      </c>
      <c r="H30" s="36" t="s">
        <v>21</v>
      </c>
      <c r="I30" s="34"/>
      <c r="J30" s="37">
        <f>SUM(J21:J28)</f>
        <v>0</v>
      </c>
      <c r="K30" s="38"/>
      <c r="L30" s="16"/>
    </row>
    <row r="31" spans="2:12" s="17" customFormat="1" ht="14.45" customHeight="1" x14ac:dyDescent="0.2">
      <c r="B31" s="16"/>
      <c r="L31" s="16"/>
    </row>
    <row r="32" spans="2:12" s="17" customFormat="1" ht="12.75" x14ac:dyDescent="0.2">
      <c r="B32" s="16"/>
      <c r="C32" s="39"/>
      <c r="D32" s="40"/>
      <c r="E32" s="39"/>
      <c r="F32" s="41"/>
      <c r="G32" s="40"/>
      <c r="H32" s="39"/>
      <c r="I32" s="39"/>
      <c r="J32" s="42"/>
      <c r="K32" s="43"/>
      <c r="L32" s="16"/>
    </row>
    <row r="33" spans="2:12" s="17" customFormat="1" ht="14.45" customHeight="1" x14ac:dyDescent="0.2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16"/>
    </row>
    <row r="39" spans="2:12" s="17" customFormat="1" ht="6.95" customHeight="1" x14ac:dyDescent="0.2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16"/>
    </row>
    <row r="40" spans="2:12" s="17" customFormat="1" ht="24.95" customHeight="1" x14ac:dyDescent="0.2">
      <c r="B40" s="16"/>
      <c r="C40" s="11" t="s">
        <v>30</v>
      </c>
      <c r="L40" s="16"/>
    </row>
    <row r="41" spans="2:12" s="17" customFormat="1" ht="6.95" customHeight="1" x14ac:dyDescent="0.2">
      <c r="B41" s="16"/>
      <c r="L41" s="16"/>
    </row>
    <row r="42" spans="2:12" s="17" customFormat="1" ht="12" customHeight="1" x14ac:dyDescent="0.2">
      <c r="B42" s="16"/>
      <c r="C42" s="13"/>
      <c r="L42" s="16"/>
    </row>
    <row r="43" spans="2:12" s="17" customFormat="1" ht="16.5" customHeight="1" x14ac:dyDescent="0.2">
      <c r="B43" s="16"/>
      <c r="E43" s="14"/>
      <c r="F43" s="15"/>
      <c r="G43" s="15"/>
      <c r="H43" s="15"/>
      <c r="L43" s="16"/>
    </row>
    <row r="44" spans="2:12" s="17" customFormat="1" ht="15.75" customHeight="1" x14ac:dyDescent="0.2">
      <c r="B44" s="16"/>
      <c r="C44" s="13"/>
      <c r="L44" s="16"/>
    </row>
    <row r="45" spans="2:12" s="17" customFormat="1" ht="25.5" customHeight="1" x14ac:dyDescent="0.2">
      <c r="B45" s="16"/>
      <c r="E45" s="18" t="str">
        <f>E9</f>
        <v>Dodávka a montáž UV lamp pro ochranu teplé užitkové vody v PN Horní Beřkovice</v>
      </c>
      <c r="F45" s="19"/>
      <c r="G45" s="19"/>
      <c r="H45" s="19"/>
      <c r="L45" s="16"/>
    </row>
    <row r="46" spans="2:12" s="17" customFormat="1" ht="6.95" customHeight="1" x14ac:dyDescent="0.2">
      <c r="B46" s="16"/>
      <c r="L46" s="16"/>
    </row>
    <row r="47" spans="2:12" s="17" customFormat="1" ht="12" customHeight="1" x14ac:dyDescent="0.2">
      <c r="B47" s="16"/>
      <c r="C47" s="13" t="s">
        <v>4</v>
      </c>
      <c r="F47" s="20" t="str">
        <f>F11</f>
        <v>Areál Psychiatrické nemocnice Horní Beřkovice</v>
      </c>
      <c r="I47" s="13" t="s">
        <v>5</v>
      </c>
      <c r="J47" s="48">
        <f>IF(J11="","",J11)</f>
        <v>44823</v>
      </c>
      <c r="L47" s="16"/>
    </row>
    <row r="48" spans="2:12" s="17" customFormat="1" ht="6.95" customHeight="1" x14ac:dyDescent="0.2">
      <c r="B48" s="16"/>
      <c r="L48" s="16"/>
    </row>
    <row r="49" spans="2:65" s="17" customFormat="1" ht="15.2" customHeight="1" x14ac:dyDescent="0.2">
      <c r="B49" s="16"/>
      <c r="C49" s="13" t="s">
        <v>6</v>
      </c>
      <c r="F49" s="20" t="str">
        <f>F13</f>
        <v>Psychiatrická nemocnice Horní Beřkovice</v>
      </c>
      <c r="I49" s="13"/>
      <c r="J49" s="49"/>
      <c r="L49" s="16"/>
    </row>
    <row r="50" spans="2:65" s="17" customFormat="1" ht="15.2" customHeight="1" x14ac:dyDescent="0.2">
      <c r="B50" s="16"/>
      <c r="C50" s="13" t="s">
        <v>9</v>
      </c>
      <c r="F50" s="20" t="str">
        <f>IF(E17="","",E17)</f>
        <v>vyplní účastník</v>
      </c>
      <c r="I50" s="13"/>
      <c r="J50" s="49"/>
      <c r="L50" s="16"/>
    </row>
    <row r="51" spans="2:65" s="17" customFormat="1" ht="10.35" customHeight="1" x14ac:dyDescent="0.2">
      <c r="B51" s="16"/>
      <c r="L51" s="16"/>
    </row>
    <row r="52" spans="2:65" s="59" customFormat="1" ht="29.25" customHeight="1" x14ac:dyDescent="0.2">
      <c r="B52" s="50"/>
      <c r="C52" s="51" t="s">
        <v>31</v>
      </c>
      <c r="D52" s="52" t="s">
        <v>66</v>
      </c>
      <c r="E52" s="52"/>
      <c r="F52" s="52"/>
      <c r="G52" s="53" t="s">
        <v>32</v>
      </c>
      <c r="H52" s="53" t="s">
        <v>33</v>
      </c>
      <c r="I52" s="53" t="s">
        <v>34</v>
      </c>
      <c r="J52" s="54" t="s">
        <v>28</v>
      </c>
      <c r="K52" s="55" t="s">
        <v>35</v>
      </c>
      <c r="L52" s="50"/>
      <c r="M52" s="56" t="s">
        <v>0</v>
      </c>
      <c r="N52" s="57" t="s">
        <v>14</v>
      </c>
      <c r="O52" s="57" t="s">
        <v>36</v>
      </c>
      <c r="P52" s="57" t="s">
        <v>37</v>
      </c>
      <c r="Q52" s="57" t="s">
        <v>38</v>
      </c>
      <c r="R52" s="57" t="s">
        <v>39</v>
      </c>
      <c r="S52" s="57" t="s">
        <v>40</v>
      </c>
      <c r="T52" s="58" t="s">
        <v>41</v>
      </c>
    </row>
    <row r="53" spans="2:65" s="17" customFormat="1" ht="22.9" customHeight="1" x14ac:dyDescent="0.25">
      <c r="B53" s="16"/>
      <c r="C53" s="60" t="s">
        <v>42</v>
      </c>
      <c r="J53" s="61">
        <f>SUM(J55:J67)</f>
        <v>0</v>
      </c>
      <c r="L53" s="16"/>
      <c r="M53" s="62"/>
      <c r="N53" s="26"/>
      <c r="O53" s="26"/>
      <c r="P53" s="63" t="e">
        <f>P54+#REF!+#REF!+#REF!</f>
        <v>#REF!</v>
      </c>
      <c r="Q53" s="26"/>
      <c r="R53" s="63" t="e">
        <f>R54+#REF!+#REF!+#REF!</f>
        <v>#REF!</v>
      </c>
      <c r="S53" s="26"/>
      <c r="T53" s="64" t="e">
        <f>T54+#REF!+#REF!+#REF!</f>
        <v>#REF!</v>
      </c>
      <c r="AT53" s="7" t="s">
        <v>22</v>
      </c>
      <c r="AU53" s="7" t="s">
        <v>29</v>
      </c>
      <c r="BK53" s="65" t="e">
        <f>BK54+#REF!+#REF!+#REF!</f>
        <v>#REF!</v>
      </c>
    </row>
    <row r="54" spans="2:65" s="67" customFormat="1" ht="25.9" customHeight="1" x14ac:dyDescent="0.2">
      <c r="B54" s="66"/>
      <c r="D54" s="68"/>
      <c r="E54" s="68"/>
      <c r="F54" s="68"/>
      <c r="J54" s="69"/>
      <c r="L54" s="66"/>
      <c r="M54" s="70"/>
      <c r="N54" s="71"/>
      <c r="O54" s="71"/>
      <c r="P54" s="72" t="e">
        <f>#REF!</f>
        <v>#REF!</v>
      </c>
      <c r="Q54" s="71"/>
      <c r="R54" s="72" t="e">
        <f>#REF!</f>
        <v>#REF!</v>
      </c>
      <c r="S54" s="71"/>
      <c r="T54" s="73" t="e">
        <f>#REF!</f>
        <v>#REF!</v>
      </c>
      <c r="AR54" s="74" t="s">
        <v>24</v>
      </c>
      <c r="AT54" s="75" t="s">
        <v>22</v>
      </c>
      <c r="AU54" s="75" t="s">
        <v>23</v>
      </c>
      <c r="AY54" s="74" t="s">
        <v>43</v>
      </c>
      <c r="BK54" s="76" t="e">
        <f>#REF!</f>
        <v>#REF!</v>
      </c>
    </row>
    <row r="55" spans="2:65" s="17" customFormat="1" ht="18" customHeight="1" x14ac:dyDescent="0.2">
      <c r="B55" s="16"/>
      <c r="C55" s="84" t="s">
        <v>24</v>
      </c>
      <c r="D55" s="85" t="s">
        <v>73</v>
      </c>
      <c r="E55" s="86"/>
      <c r="F55" s="87"/>
      <c r="G55" s="88" t="s">
        <v>63</v>
      </c>
      <c r="H55" s="89">
        <v>17</v>
      </c>
      <c r="I55" s="1">
        <v>0</v>
      </c>
      <c r="J55" s="90">
        <f>ROUND(I55*H55,2)</f>
        <v>0</v>
      </c>
      <c r="K55" s="91" t="s">
        <v>45</v>
      </c>
      <c r="L55" s="16"/>
      <c r="M55" s="92" t="s">
        <v>0</v>
      </c>
      <c r="N55" s="77" t="s">
        <v>15</v>
      </c>
      <c r="O55" s="39"/>
      <c r="P55" s="78">
        <f t="shared" ref="P55:P66" si="0">O55*H55</f>
        <v>0</v>
      </c>
      <c r="Q55" s="78">
        <v>0</v>
      </c>
      <c r="R55" s="78">
        <f t="shared" ref="R55:R66" si="1">Q55*H55</f>
        <v>0</v>
      </c>
      <c r="S55" s="78">
        <v>0</v>
      </c>
      <c r="T55" s="79">
        <f t="shared" ref="T55:T66" si="2">S55*H55</f>
        <v>0</v>
      </c>
      <c r="AR55" s="80" t="s">
        <v>46</v>
      </c>
      <c r="AT55" s="80" t="s">
        <v>44</v>
      </c>
      <c r="AU55" s="80" t="s">
        <v>26</v>
      </c>
      <c r="AY55" s="7" t="s">
        <v>43</v>
      </c>
      <c r="BE55" s="81">
        <f t="shared" ref="BE55:BE66" si="3">IF(N55="základní",J55,0)</f>
        <v>0</v>
      </c>
      <c r="BF55" s="81">
        <f t="shared" ref="BF55:BF66" si="4">IF(N55="snížená",J55,0)</f>
        <v>0</v>
      </c>
      <c r="BG55" s="81">
        <f t="shared" ref="BG55:BG66" si="5">IF(N55="zákl. přenesená",J55,0)</f>
        <v>0</v>
      </c>
      <c r="BH55" s="81">
        <f t="shared" ref="BH55:BH66" si="6">IF(N55="sníž. přenesená",J55,0)</f>
        <v>0</v>
      </c>
      <c r="BI55" s="81">
        <f t="shared" ref="BI55:BI66" si="7">IF(N55="nulová",J55,0)</f>
        <v>0</v>
      </c>
      <c r="BJ55" s="7" t="s">
        <v>24</v>
      </c>
      <c r="BK55" s="81">
        <f t="shared" ref="BK55:BK67" si="8">ROUND(I55*H55,2)</f>
        <v>0</v>
      </c>
      <c r="BL55" s="7" t="s">
        <v>46</v>
      </c>
      <c r="BM55" s="80" t="s">
        <v>47</v>
      </c>
    </row>
    <row r="56" spans="2:65" s="17" customFormat="1" ht="18" customHeight="1" x14ac:dyDescent="0.2">
      <c r="B56" s="16"/>
      <c r="C56" s="84" t="s">
        <v>26</v>
      </c>
      <c r="D56" s="85" t="s">
        <v>74</v>
      </c>
      <c r="E56" s="86"/>
      <c r="F56" s="87"/>
      <c r="G56" s="88" t="s">
        <v>63</v>
      </c>
      <c r="H56" s="89">
        <v>34</v>
      </c>
      <c r="I56" s="1">
        <v>0</v>
      </c>
      <c r="J56" s="90">
        <f t="shared" ref="J56:J67" si="9">ROUND(I56*H56,2)</f>
        <v>0</v>
      </c>
      <c r="K56" s="91" t="s">
        <v>45</v>
      </c>
      <c r="L56" s="16"/>
      <c r="M56" s="92" t="s">
        <v>0</v>
      </c>
      <c r="N56" s="77" t="s">
        <v>15</v>
      </c>
      <c r="O56" s="39"/>
      <c r="P56" s="78">
        <f t="shared" si="0"/>
        <v>0</v>
      </c>
      <c r="Q56" s="78">
        <v>0</v>
      </c>
      <c r="R56" s="78">
        <f t="shared" si="1"/>
        <v>0</v>
      </c>
      <c r="S56" s="78">
        <v>0</v>
      </c>
      <c r="T56" s="79">
        <f t="shared" si="2"/>
        <v>0</v>
      </c>
      <c r="AR56" s="80" t="s">
        <v>46</v>
      </c>
      <c r="AT56" s="80" t="s">
        <v>44</v>
      </c>
      <c r="AU56" s="80" t="s">
        <v>26</v>
      </c>
      <c r="AY56" s="7" t="s">
        <v>43</v>
      </c>
      <c r="BE56" s="81">
        <f t="shared" si="3"/>
        <v>0</v>
      </c>
      <c r="BF56" s="81">
        <f t="shared" si="4"/>
        <v>0</v>
      </c>
      <c r="BG56" s="81">
        <f t="shared" si="5"/>
        <v>0</v>
      </c>
      <c r="BH56" s="81">
        <f t="shared" si="6"/>
        <v>0</v>
      </c>
      <c r="BI56" s="81">
        <f t="shared" si="7"/>
        <v>0</v>
      </c>
      <c r="BJ56" s="7" t="s">
        <v>24</v>
      </c>
      <c r="BK56" s="81">
        <f t="shared" si="8"/>
        <v>0</v>
      </c>
      <c r="BL56" s="7" t="s">
        <v>46</v>
      </c>
      <c r="BM56" s="80" t="s">
        <v>48</v>
      </c>
    </row>
    <row r="57" spans="2:65" s="17" customFormat="1" ht="18" customHeight="1" x14ac:dyDescent="0.2">
      <c r="B57" s="16"/>
      <c r="C57" s="84" t="s">
        <v>49</v>
      </c>
      <c r="D57" s="85" t="s">
        <v>75</v>
      </c>
      <c r="E57" s="86"/>
      <c r="F57" s="87"/>
      <c r="G57" s="88" t="s">
        <v>63</v>
      </c>
      <c r="H57" s="89">
        <v>17</v>
      </c>
      <c r="I57" s="1">
        <v>0</v>
      </c>
      <c r="J57" s="90">
        <f t="shared" si="9"/>
        <v>0</v>
      </c>
      <c r="K57" s="91" t="s">
        <v>45</v>
      </c>
      <c r="L57" s="16"/>
      <c r="M57" s="92" t="s">
        <v>0</v>
      </c>
      <c r="N57" s="77" t="s">
        <v>15</v>
      </c>
      <c r="O57" s="39"/>
      <c r="P57" s="78">
        <f t="shared" si="0"/>
        <v>0</v>
      </c>
      <c r="Q57" s="78">
        <v>0</v>
      </c>
      <c r="R57" s="78">
        <f t="shared" si="1"/>
        <v>0</v>
      </c>
      <c r="S57" s="78">
        <v>0</v>
      </c>
      <c r="T57" s="79">
        <f t="shared" si="2"/>
        <v>0</v>
      </c>
      <c r="AR57" s="80" t="s">
        <v>46</v>
      </c>
      <c r="AT57" s="80" t="s">
        <v>44</v>
      </c>
      <c r="AU57" s="80" t="s">
        <v>26</v>
      </c>
      <c r="AY57" s="7" t="s">
        <v>43</v>
      </c>
      <c r="BE57" s="81">
        <f t="shared" si="3"/>
        <v>0</v>
      </c>
      <c r="BF57" s="81">
        <f t="shared" si="4"/>
        <v>0</v>
      </c>
      <c r="BG57" s="81">
        <f t="shared" si="5"/>
        <v>0</v>
      </c>
      <c r="BH57" s="81">
        <f t="shared" si="6"/>
        <v>0</v>
      </c>
      <c r="BI57" s="81">
        <f t="shared" si="7"/>
        <v>0</v>
      </c>
      <c r="BJ57" s="7" t="s">
        <v>24</v>
      </c>
      <c r="BK57" s="81">
        <f t="shared" si="8"/>
        <v>0</v>
      </c>
      <c r="BL57" s="7" t="s">
        <v>46</v>
      </c>
      <c r="BM57" s="80" t="s">
        <v>50</v>
      </c>
    </row>
    <row r="58" spans="2:65" s="17" customFormat="1" ht="18" customHeight="1" x14ac:dyDescent="0.2">
      <c r="B58" s="16"/>
      <c r="C58" s="84" t="s">
        <v>46</v>
      </c>
      <c r="D58" s="85" t="s">
        <v>76</v>
      </c>
      <c r="E58" s="86"/>
      <c r="F58" s="87"/>
      <c r="G58" s="88" t="s">
        <v>63</v>
      </c>
      <c r="H58" s="89">
        <v>34</v>
      </c>
      <c r="I58" s="1">
        <v>0</v>
      </c>
      <c r="J58" s="90">
        <f t="shared" si="9"/>
        <v>0</v>
      </c>
      <c r="K58" s="91" t="s">
        <v>45</v>
      </c>
      <c r="L58" s="16"/>
      <c r="M58" s="92" t="s">
        <v>0</v>
      </c>
      <c r="N58" s="77" t="s">
        <v>15</v>
      </c>
      <c r="O58" s="39"/>
      <c r="P58" s="78">
        <f t="shared" si="0"/>
        <v>0</v>
      </c>
      <c r="Q58" s="78">
        <v>0</v>
      </c>
      <c r="R58" s="78">
        <f t="shared" si="1"/>
        <v>0</v>
      </c>
      <c r="S58" s="78">
        <v>0</v>
      </c>
      <c r="T58" s="79">
        <f t="shared" si="2"/>
        <v>0</v>
      </c>
      <c r="AR58" s="80" t="s">
        <v>46</v>
      </c>
      <c r="AT58" s="80" t="s">
        <v>44</v>
      </c>
      <c r="AU58" s="80" t="s">
        <v>26</v>
      </c>
      <c r="AY58" s="7" t="s">
        <v>43</v>
      </c>
      <c r="BE58" s="81">
        <f t="shared" si="3"/>
        <v>0</v>
      </c>
      <c r="BF58" s="81">
        <f t="shared" si="4"/>
        <v>0</v>
      </c>
      <c r="BG58" s="81">
        <f t="shared" si="5"/>
        <v>0</v>
      </c>
      <c r="BH58" s="81">
        <f t="shared" si="6"/>
        <v>0</v>
      </c>
      <c r="BI58" s="81">
        <f t="shared" si="7"/>
        <v>0</v>
      </c>
      <c r="BJ58" s="7" t="s">
        <v>24</v>
      </c>
      <c r="BK58" s="81">
        <f t="shared" si="8"/>
        <v>0</v>
      </c>
      <c r="BL58" s="7" t="s">
        <v>46</v>
      </c>
      <c r="BM58" s="80" t="s">
        <v>51</v>
      </c>
    </row>
    <row r="59" spans="2:65" s="17" customFormat="1" ht="18" customHeight="1" x14ac:dyDescent="0.2">
      <c r="B59" s="16"/>
      <c r="C59" s="84" t="s">
        <v>52</v>
      </c>
      <c r="D59" s="85" t="s">
        <v>77</v>
      </c>
      <c r="E59" s="86"/>
      <c r="F59" s="87"/>
      <c r="G59" s="88" t="s">
        <v>63</v>
      </c>
      <c r="H59" s="89">
        <v>34</v>
      </c>
      <c r="I59" s="1">
        <v>0</v>
      </c>
      <c r="J59" s="90">
        <f t="shared" si="9"/>
        <v>0</v>
      </c>
      <c r="K59" s="91"/>
      <c r="L59" s="16"/>
      <c r="M59" s="92"/>
      <c r="N59" s="77"/>
      <c r="O59" s="39"/>
      <c r="P59" s="78"/>
      <c r="Q59" s="78"/>
      <c r="R59" s="78"/>
      <c r="S59" s="78"/>
      <c r="T59" s="79"/>
      <c r="AR59" s="80"/>
      <c r="AT59" s="80"/>
      <c r="AU59" s="80"/>
      <c r="AY59" s="7"/>
      <c r="BE59" s="81"/>
      <c r="BF59" s="81"/>
      <c r="BG59" s="81"/>
      <c r="BH59" s="81"/>
      <c r="BI59" s="81"/>
      <c r="BJ59" s="7"/>
      <c r="BK59" s="81"/>
      <c r="BL59" s="7"/>
      <c r="BM59" s="80"/>
    </row>
    <row r="60" spans="2:65" s="17" customFormat="1" ht="18" customHeight="1" x14ac:dyDescent="0.2">
      <c r="B60" s="16"/>
      <c r="C60" s="84" t="s">
        <v>55</v>
      </c>
      <c r="D60" s="85" t="s">
        <v>78</v>
      </c>
      <c r="E60" s="86"/>
      <c r="F60" s="87"/>
      <c r="G60" s="88" t="s">
        <v>63</v>
      </c>
      <c r="H60" s="89">
        <v>68</v>
      </c>
      <c r="I60" s="1">
        <v>0</v>
      </c>
      <c r="J60" s="90">
        <f t="shared" si="9"/>
        <v>0</v>
      </c>
      <c r="K60" s="91"/>
      <c r="L60" s="16"/>
      <c r="M60" s="92"/>
      <c r="N60" s="77"/>
      <c r="O60" s="39"/>
      <c r="P60" s="78"/>
      <c r="Q60" s="78"/>
      <c r="R60" s="78"/>
      <c r="S60" s="78"/>
      <c r="T60" s="79"/>
      <c r="AR60" s="80"/>
      <c r="AT60" s="80"/>
      <c r="AU60" s="80"/>
      <c r="AY60" s="7"/>
      <c r="BE60" s="81"/>
      <c r="BF60" s="81"/>
      <c r="BG60" s="81"/>
      <c r="BH60" s="81"/>
      <c r="BI60" s="81"/>
      <c r="BJ60" s="7"/>
      <c r="BK60" s="81"/>
      <c r="BL60" s="7"/>
      <c r="BM60" s="80"/>
    </row>
    <row r="61" spans="2:65" s="17" customFormat="1" ht="18" customHeight="1" x14ac:dyDescent="0.2">
      <c r="B61" s="16"/>
      <c r="C61" s="84" t="s">
        <v>57</v>
      </c>
      <c r="D61" s="85" t="s">
        <v>84</v>
      </c>
      <c r="E61" s="86"/>
      <c r="F61" s="87"/>
      <c r="G61" s="88" t="s">
        <v>63</v>
      </c>
      <c r="H61" s="89">
        <v>34</v>
      </c>
      <c r="I61" s="1">
        <v>0</v>
      </c>
      <c r="J61" s="90">
        <f t="shared" si="9"/>
        <v>0</v>
      </c>
      <c r="K61" s="91"/>
      <c r="L61" s="16"/>
      <c r="M61" s="92"/>
      <c r="N61" s="77"/>
      <c r="O61" s="39"/>
      <c r="P61" s="78"/>
      <c r="Q61" s="78"/>
      <c r="R61" s="78"/>
      <c r="S61" s="78"/>
      <c r="T61" s="79"/>
      <c r="AR61" s="80"/>
      <c r="AT61" s="80"/>
      <c r="AU61" s="80"/>
      <c r="AY61" s="7"/>
      <c r="BE61" s="81"/>
      <c r="BF61" s="81"/>
      <c r="BG61" s="81"/>
      <c r="BH61" s="81"/>
      <c r="BI61" s="81"/>
      <c r="BJ61" s="7"/>
      <c r="BK61" s="81"/>
      <c r="BL61" s="7"/>
      <c r="BM61" s="80"/>
    </row>
    <row r="62" spans="2:65" s="17" customFormat="1" ht="18" customHeight="1" x14ac:dyDescent="0.2">
      <c r="B62" s="16"/>
      <c r="C62" s="84" t="s">
        <v>58</v>
      </c>
      <c r="D62" s="85" t="s">
        <v>85</v>
      </c>
      <c r="E62" s="86"/>
      <c r="F62" s="87"/>
      <c r="G62" s="88" t="s">
        <v>63</v>
      </c>
      <c r="H62" s="89">
        <v>34</v>
      </c>
      <c r="I62" s="1">
        <v>0</v>
      </c>
      <c r="J62" s="90">
        <f t="shared" si="9"/>
        <v>0</v>
      </c>
      <c r="K62" s="91"/>
      <c r="L62" s="16"/>
      <c r="M62" s="92"/>
      <c r="N62" s="77"/>
      <c r="O62" s="39"/>
      <c r="P62" s="78"/>
      <c r="Q62" s="78"/>
      <c r="R62" s="78"/>
      <c r="S62" s="78"/>
      <c r="T62" s="79"/>
      <c r="AR62" s="80"/>
      <c r="AT62" s="80"/>
      <c r="AU62" s="80"/>
      <c r="AY62" s="7"/>
      <c r="BE62" s="81"/>
      <c r="BF62" s="81"/>
      <c r="BG62" s="81"/>
      <c r="BH62" s="81"/>
      <c r="BI62" s="81"/>
      <c r="BJ62" s="7"/>
      <c r="BK62" s="81"/>
      <c r="BL62" s="7"/>
      <c r="BM62" s="80"/>
    </row>
    <row r="63" spans="2:65" s="17" customFormat="1" ht="18" customHeight="1" x14ac:dyDescent="0.2">
      <c r="B63" s="16"/>
      <c r="C63" s="84" t="s">
        <v>60</v>
      </c>
      <c r="D63" s="85" t="s">
        <v>79</v>
      </c>
      <c r="E63" s="86"/>
      <c r="F63" s="87"/>
      <c r="G63" s="88" t="s">
        <v>63</v>
      </c>
      <c r="H63" s="89">
        <v>17</v>
      </c>
      <c r="I63" s="1">
        <v>0</v>
      </c>
      <c r="J63" s="90">
        <f t="shared" si="9"/>
        <v>0</v>
      </c>
      <c r="K63" s="91" t="s">
        <v>45</v>
      </c>
      <c r="L63" s="16"/>
      <c r="M63" s="92" t="s">
        <v>0</v>
      </c>
      <c r="N63" s="77" t="s">
        <v>15</v>
      </c>
      <c r="O63" s="39"/>
      <c r="P63" s="78">
        <f t="shared" si="0"/>
        <v>0</v>
      </c>
      <c r="Q63" s="78">
        <v>0</v>
      </c>
      <c r="R63" s="78">
        <f t="shared" si="1"/>
        <v>0</v>
      </c>
      <c r="S63" s="78">
        <v>6.6400000000000001E-2</v>
      </c>
      <c r="T63" s="79">
        <f t="shared" si="2"/>
        <v>1.1288</v>
      </c>
      <c r="AR63" s="80" t="s">
        <v>53</v>
      </c>
      <c r="AT63" s="80" t="s">
        <v>44</v>
      </c>
      <c r="AU63" s="80" t="s">
        <v>26</v>
      </c>
      <c r="AY63" s="7" t="s">
        <v>43</v>
      </c>
      <c r="BE63" s="81">
        <f t="shared" si="3"/>
        <v>0</v>
      </c>
      <c r="BF63" s="81">
        <f t="shared" si="4"/>
        <v>0</v>
      </c>
      <c r="BG63" s="81">
        <f t="shared" si="5"/>
        <v>0</v>
      </c>
      <c r="BH63" s="81">
        <f t="shared" si="6"/>
        <v>0</v>
      </c>
      <c r="BI63" s="81">
        <f t="shared" si="7"/>
        <v>0</v>
      </c>
      <c r="BJ63" s="7" t="s">
        <v>24</v>
      </c>
      <c r="BK63" s="81">
        <f t="shared" si="8"/>
        <v>0</v>
      </c>
      <c r="BL63" s="7" t="s">
        <v>53</v>
      </c>
      <c r="BM63" s="80" t="s">
        <v>54</v>
      </c>
    </row>
    <row r="64" spans="2:65" s="17" customFormat="1" ht="18" customHeight="1" x14ac:dyDescent="0.2">
      <c r="B64" s="16"/>
      <c r="C64" s="84" t="s">
        <v>69</v>
      </c>
      <c r="D64" s="85" t="s">
        <v>80</v>
      </c>
      <c r="E64" s="86"/>
      <c r="F64" s="87"/>
      <c r="G64" s="88" t="s">
        <v>63</v>
      </c>
      <c r="H64" s="89">
        <v>17</v>
      </c>
      <c r="I64" s="1">
        <v>0</v>
      </c>
      <c r="J64" s="90">
        <f t="shared" si="9"/>
        <v>0</v>
      </c>
      <c r="K64" s="91" t="s">
        <v>45</v>
      </c>
      <c r="L64" s="16"/>
      <c r="M64" s="92" t="s">
        <v>0</v>
      </c>
      <c r="N64" s="77" t="s">
        <v>15</v>
      </c>
      <c r="O64" s="39"/>
      <c r="P64" s="78">
        <f t="shared" si="0"/>
        <v>0</v>
      </c>
      <c r="Q64" s="78">
        <v>0</v>
      </c>
      <c r="R64" s="78">
        <f t="shared" si="1"/>
        <v>0</v>
      </c>
      <c r="S64" s="78">
        <v>1.328E-2</v>
      </c>
      <c r="T64" s="79">
        <f t="shared" si="2"/>
        <v>0.22576000000000002</v>
      </c>
      <c r="AR64" s="80" t="s">
        <v>53</v>
      </c>
      <c r="AT64" s="80" t="s">
        <v>44</v>
      </c>
      <c r="AU64" s="80" t="s">
        <v>26</v>
      </c>
      <c r="AY64" s="7" t="s">
        <v>43</v>
      </c>
      <c r="BE64" s="81">
        <f t="shared" si="3"/>
        <v>0</v>
      </c>
      <c r="BF64" s="81">
        <f t="shared" si="4"/>
        <v>0</v>
      </c>
      <c r="BG64" s="81">
        <f t="shared" si="5"/>
        <v>0</v>
      </c>
      <c r="BH64" s="81">
        <f t="shared" si="6"/>
        <v>0</v>
      </c>
      <c r="BI64" s="81">
        <f t="shared" si="7"/>
        <v>0</v>
      </c>
      <c r="BJ64" s="7" t="s">
        <v>24</v>
      </c>
      <c r="BK64" s="81">
        <f t="shared" si="8"/>
        <v>0</v>
      </c>
      <c r="BL64" s="7" t="s">
        <v>53</v>
      </c>
      <c r="BM64" s="80" t="s">
        <v>56</v>
      </c>
    </row>
    <row r="65" spans="2:65" s="17" customFormat="1" ht="18" customHeight="1" x14ac:dyDescent="0.2">
      <c r="B65" s="16"/>
      <c r="C65" s="84" t="s">
        <v>70</v>
      </c>
      <c r="D65" s="85" t="s">
        <v>81</v>
      </c>
      <c r="E65" s="86"/>
      <c r="F65" s="87"/>
      <c r="G65" s="88" t="s">
        <v>63</v>
      </c>
      <c r="H65" s="89">
        <v>17</v>
      </c>
      <c r="I65" s="1">
        <v>0</v>
      </c>
      <c r="J65" s="90">
        <f t="shared" si="9"/>
        <v>0</v>
      </c>
      <c r="K65" s="91" t="s">
        <v>45</v>
      </c>
      <c r="L65" s="16"/>
      <c r="M65" s="92" t="s">
        <v>0</v>
      </c>
      <c r="N65" s="77" t="s">
        <v>15</v>
      </c>
      <c r="O65" s="39"/>
      <c r="P65" s="78">
        <f t="shared" si="0"/>
        <v>0</v>
      </c>
      <c r="Q65" s="78">
        <v>0</v>
      </c>
      <c r="R65" s="78">
        <f t="shared" si="1"/>
        <v>0</v>
      </c>
      <c r="S65" s="78">
        <v>0</v>
      </c>
      <c r="T65" s="79">
        <f t="shared" si="2"/>
        <v>0</v>
      </c>
      <c r="AR65" s="80" t="s">
        <v>53</v>
      </c>
      <c r="AT65" s="80" t="s">
        <v>44</v>
      </c>
      <c r="AU65" s="80" t="s">
        <v>26</v>
      </c>
      <c r="AY65" s="7" t="s">
        <v>43</v>
      </c>
      <c r="BE65" s="81">
        <f t="shared" si="3"/>
        <v>0</v>
      </c>
      <c r="BF65" s="81">
        <f t="shared" si="4"/>
        <v>0</v>
      </c>
      <c r="BG65" s="81">
        <f t="shared" si="5"/>
        <v>0</v>
      </c>
      <c r="BH65" s="81">
        <f t="shared" si="6"/>
        <v>0</v>
      </c>
      <c r="BI65" s="81">
        <f t="shared" si="7"/>
        <v>0</v>
      </c>
      <c r="BJ65" s="7" t="s">
        <v>24</v>
      </c>
      <c r="BK65" s="81">
        <f t="shared" si="8"/>
        <v>0</v>
      </c>
      <c r="BL65" s="7" t="s">
        <v>53</v>
      </c>
      <c r="BM65" s="80" t="s">
        <v>59</v>
      </c>
    </row>
    <row r="66" spans="2:65" s="17" customFormat="1" ht="18" customHeight="1" x14ac:dyDescent="0.2">
      <c r="B66" s="16"/>
      <c r="C66" s="84" t="s">
        <v>71</v>
      </c>
      <c r="D66" s="85" t="s">
        <v>82</v>
      </c>
      <c r="E66" s="86"/>
      <c r="F66" s="87"/>
      <c r="G66" s="88" t="s">
        <v>63</v>
      </c>
      <c r="H66" s="89">
        <v>17</v>
      </c>
      <c r="I66" s="1">
        <v>0</v>
      </c>
      <c r="J66" s="90">
        <f t="shared" si="9"/>
        <v>0</v>
      </c>
      <c r="K66" s="91" t="s">
        <v>45</v>
      </c>
      <c r="L66" s="16"/>
      <c r="M66" s="92" t="s">
        <v>0</v>
      </c>
      <c r="N66" s="77" t="s">
        <v>15</v>
      </c>
      <c r="O66" s="39"/>
      <c r="P66" s="78">
        <f t="shared" si="0"/>
        <v>0</v>
      </c>
      <c r="Q66" s="78">
        <v>0</v>
      </c>
      <c r="R66" s="78">
        <f t="shared" si="1"/>
        <v>0</v>
      </c>
      <c r="S66" s="78">
        <v>0</v>
      </c>
      <c r="T66" s="79">
        <f t="shared" si="2"/>
        <v>0</v>
      </c>
      <c r="AR66" s="80" t="s">
        <v>53</v>
      </c>
      <c r="AT66" s="80" t="s">
        <v>44</v>
      </c>
      <c r="AU66" s="80" t="s">
        <v>26</v>
      </c>
      <c r="AY66" s="7" t="s">
        <v>43</v>
      </c>
      <c r="BE66" s="81">
        <f t="shared" si="3"/>
        <v>0</v>
      </c>
      <c r="BF66" s="81">
        <f t="shared" si="4"/>
        <v>0</v>
      </c>
      <c r="BG66" s="81">
        <f t="shared" si="5"/>
        <v>0</v>
      </c>
      <c r="BH66" s="81">
        <f t="shared" si="6"/>
        <v>0</v>
      </c>
      <c r="BI66" s="81">
        <f t="shared" si="7"/>
        <v>0</v>
      </c>
      <c r="BJ66" s="7" t="s">
        <v>24</v>
      </c>
      <c r="BK66" s="81">
        <f t="shared" si="8"/>
        <v>0</v>
      </c>
      <c r="BL66" s="7" t="s">
        <v>53</v>
      </c>
      <c r="BM66" s="80" t="s">
        <v>61</v>
      </c>
    </row>
    <row r="67" spans="2:65" s="17" customFormat="1" ht="18" customHeight="1" x14ac:dyDescent="0.2">
      <c r="B67" s="16"/>
      <c r="C67" s="84" t="s">
        <v>72</v>
      </c>
      <c r="D67" s="85" t="s">
        <v>83</v>
      </c>
      <c r="E67" s="86"/>
      <c r="F67" s="87"/>
      <c r="G67" s="88" t="s">
        <v>62</v>
      </c>
      <c r="H67" s="89">
        <v>1</v>
      </c>
      <c r="I67" s="1">
        <v>0</v>
      </c>
      <c r="J67" s="90">
        <f t="shared" si="9"/>
        <v>0</v>
      </c>
      <c r="K67" s="93"/>
      <c r="L67" s="16"/>
      <c r="M67" s="92"/>
      <c r="N67" s="77"/>
      <c r="O67" s="39"/>
      <c r="P67" s="78"/>
      <c r="Q67" s="78"/>
      <c r="R67" s="78"/>
      <c r="S67" s="78"/>
      <c r="T67" s="79"/>
      <c r="AR67" s="80"/>
      <c r="AT67" s="80"/>
      <c r="AU67" s="80"/>
      <c r="AY67" s="7"/>
      <c r="BE67" s="81"/>
      <c r="BF67" s="81"/>
      <c r="BG67" s="81"/>
      <c r="BH67" s="81"/>
      <c r="BI67" s="81"/>
      <c r="BJ67" s="7"/>
      <c r="BK67" s="81">
        <f t="shared" si="8"/>
        <v>0</v>
      </c>
      <c r="BL67" s="7"/>
      <c r="BM67" s="80"/>
    </row>
    <row r="68" spans="2:65" s="17" customFormat="1" ht="6.95" customHeight="1" x14ac:dyDescent="0.2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16"/>
    </row>
    <row r="71" spans="2:65" ht="15.75" x14ac:dyDescent="0.2">
      <c r="H71" s="82"/>
    </row>
  </sheetData>
  <sheetProtection algorithmName="SHA-512" hashValue="AQUq0yJL5lGKy4gVMrBmNYC8GMU2Q1d0HMS6GpEV59Vyz8f00oRG9N6ZJfmrzQMIsafgcF+sMeMBr2NjwCDTug==" saltValue="byxxN2aYuy+CqKWx++1+zw==" spinCount="100000" sheet="1" objects="1" scenarios="1"/>
  <mergeCells count="22">
    <mergeCell ref="D66:F66"/>
    <mergeCell ref="D67:F67"/>
    <mergeCell ref="D57:F57"/>
    <mergeCell ref="D58:F58"/>
    <mergeCell ref="D63:F63"/>
    <mergeCell ref="D64:F64"/>
    <mergeCell ref="D65:F65"/>
    <mergeCell ref="D61:F61"/>
    <mergeCell ref="D62:F62"/>
    <mergeCell ref="D52:F52"/>
    <mergeCell ref="D55:F55"/>
    <mergeCell ref="D56:F56"/>
    <mergeCell ref="D59:F59"/>
    <mergeCell ref="D60:F60"/>
    <mergeCell ref="D54:F54"/>
    <mergeCell ref="E43:H43"/>
    <mergeCell ref="E45:H45"/>
    <mergeCell ref="L2:V2"/>
    <mergeCell ref="E7:H7"/>
    <mergeCell ref="E9:H9"/>
    <mergeCell ref="E17:H17"/>
    <mergeCell ref="E18:H18"/>
  </mergeCells>
  <pageMargins left="0.39374999999999999" right="0.39374999999999999" top="0.39374999999999999" bottom="0.39374999999999999" header="0" footer="0"/>
  <pageSetup paperSize="9" scale="72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slepý rozpočet</vt:lpstr>
      <vt:lpstr>'slepý rozpočet'!Názvy_tisku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Bc. Petr Šámal</cp:lastModifiedBy>
  <cp:lastPrinted>2022-09-13T09:41:16Z</cp:lastPrinted>
  <dcterms:created xsi:type="dcterms:W3CDTF">2019-08-14T10:44:48Z</dcterms:created>
  <dcterms:modified xsi:type="dcterms:W3CDTF">2022-09-19T07:42:57Z</dcterms:modified>
</cp:coreProperties>
</file>