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\VZ - mimo NEN\2022_21 - Výměna svítidel v PN Horní Beřkovice\"/>
    </mc:Choice>
  </mc:AlternateContent>
  <bookViews>
    <workbookView xWindow="0" yWindow="0" windowWidth="28800" windowHeight="12135"/>
  </bookViews>
  <sheets>
    <sheet name="vykaz_vymer" sheetId="12" r:id="rId1"/>
  </sheets>
  <definedNames>
    <definedName name="_xlnm._FilterDatabase" localSheetId="0" hidden="1">vykaz_vymer!$C$124:$J$162</definedName>
    <definedName name="_xlnm.Print_Titles" localSheetId="0">vykaz_vymer!$124:$124</definedName>
    <definedName name="_xlnm.Print_Area" localSheetId="0">vykaz_vymer!$C$4:$J$75,vykaz_vymer!$C$81:$J$106,vykaz_vymer!$C$112:$J$162</definedName>
  </definedNames>
  <calcPr calcId="152511"/>
</workbook>
</file>

<file path=xl/calcChain.xml><?xml version="1.0" encoding="utf-8"?>
<calcChain xmlns="http://schemas.openxmlformats.org/spreadsheetml/2006/main">
  <c r="F90" i="12" l="1"/>
  <c r="F121" i="12" s="1"/>
  <c r="F88" i="12"/>
  <c r="F119" i="12" s="1"/>
  <c r="F85" i="12"/>
  <c r="F116" i="12" s="1"/>
  <c r="F83" i="12"/>
  <c r="F114" i="12" s="1"/>
  <c r="J36" i="12" l="1"/>
  <c r="J35" i="12"/>
  <c r="J34" i="12"/>
  <c r="BH162" i="12"/>
  <c r="BG162" i="12"/>
  <c r="BF162" i="12"/>
  <c r="BE162" i="12"/>
  <c r="S162" i="12"/>
  <c r="S161" i="12" s="1"/>
  <c r="Q162" i="12"/>
  <c r="Q161" i="12"/>
  <c r="O162" i="12"/>
  <c r="O161" i="12" s="1"/>
  <c r="BH160" i="12"/>
  <c r="BG160" i="12"/>
  <c r="BF160" i="12"/>
  <c r="BE160" i="12"/>
  <c r="S160" i="12"/>
  <c r="S159" i="12" s="1"/>
  <c r="Q160" i="12"/>
  <c r="Q159" i="12" s="1"/>
  <c r="O160" i="12"/>
  <c r="O159" i="12" s="1"/>
  <c r="BH158" i="12"/>
  <c r="BG158" i="12"/>
  <c r="BF158" i="12"/>
  <c r="BE158" i="12"/>
  <c r="S158" i="12"/>
  <c r="S157" i="12" s="1"/>
  <c r="Q158" i="12"/>
  <c r="Q157" i="12"/>
  <c r="O158" i="12"/>
  <c r="O157" i="12" s="1"/>
  <c r="BH155" i="12"/>
  <c r="BG155" i="12"/>
  <c r="BF155" i="12"/>
  <c r="BE155" i="12"/>
  <c r="S155" i="12"/>
  <c r="Q155" i="12"/>
  <c r="O155" i="12"/>
  <c r="BH154" i="12"/>
  <c r="BG154" i="12"/>
  <c r="BF154" i="12"/>
  <c r="BE154" i="12"/>
  <c r="S154" i="12"/>
  <c r="Q154" i="12"/>
  <c r="O154" i="12"/>
  <c r="BH153" i="12"/>
  <c r="BG153" i="12"/>
  <c r="BF153" i="12"/>
  <c r="BE153" i="12"/>
  <c r="S153" i="12"/>
  <c r="Q153" i="12"/>
  <c r="O153" i="12"/>
  <c r="BH152" i="12"/>
  <c r="BG152" i="12"/>
  <c r="BF152" i="12"/>
  <c r="BE152" i="12"/>
  <c r="S152" i="12"/>
  <c r="Q152" i="12"/>
  <c r="O152" i="12"/>
  <c r="BH151" i="12"/>
  <c r="BG151" i="12"/>
  <c r="BF151" i="12"/>
  <c r="BE151" i="12"/>
  <c r="S151" i="12"/>
  <c r="Q151" i="12"/>
  <c r="O151" i="12"/>
  <c r="BH150" i="12"/>
  <c r="BG150" i="12"/>
  <c r="BF150" i="12"/>
  <c r="BE150" i="12"/>
  <c r="S150" i="12"/>
  <c r="Q150" i="12"/>
  <c r="O150" i="12"/>
  <c r="BH147" i="12"/>
  <c r="BG147" i="12"/>
  <c r="BF147" i="12"/>
  <c r="BE147" i="12"/>
  <c r="S147" i="12"/>
  <c r="Q147" i="12"/>
  <c r="O147" i="12"/>
  <c r="BH146" i="12"/>
  <c r="BG146" i="12"/>
  <c r="BF146" i="12"/>
  <c r="BE146" i="12"/>
  <c r="S146" i="12"/>
  <c r="Q146" i="12"/>
  <c r="O146" i="12"/>
  <c r="BH142" i="12"/>
  <c r="BG142" i="12"/>
  <c r="BF142" i="12"/>
  <c r="BE142" i="12"/>
  <c r="S142" i="12"/>
  <c r="Q142" i="12"/>
  <c r="O142" i="12"/>
  <c r="BH139" i="12"/>
  <c r="BG139" i="12"/>
  <c r="BF139" i="12"/>
  <c r="BE139" i="12"/>
  <c r="S139" i="12"/>
  <c r="S138" i="12" s="1"/>
  <c r="Q139" i="12"/>
  <c r="Q138" i="12"/>
  <c r="O139" i="12"/>
  <c r="O138" i="12" s="1"/>
  <c r="BH137" i="12"/>
  <c r="BG137" i="12"/>
  <c r="BF137" i="12"/>
  <c r="BE137" i="12"/>
  <c r="S137" i="12"/>
  <c r="Q137" i="12"/>
  <c r="O137" i="12"/>
  <c r="BH136" i="12"/>
  <c r="BG136" i="12"/>
  <c r="BF136" i="12"/>
  <c r="BE136" i="12"/>
  <c r="S136" i="12"/>
  <c r="Q136" i="12"/>
  <c r="O136" i="12"/>
  <c r="BH134" i="12"/>
  <c r="BG134" i="12"/>
  <c r="BF134" i="12"/>
  <c r="BE134" i="12"/>
  <c r="S134" i="12"/>
  <c r="Q134" i="12"/>
  <c r="O134" i="12"/>
  <c r="BH133" i="12"/>
  <c r="BG133" i="12"/>
  <c r="BF133" i="12"/>
  <c r="BE133" i="12"/>
  <c r="S133" i="12"/>
  <c r="Q133" i="12"/>
  <c r="O133" i="12"/>
  <c r="BH130" i="12"/>
  <c r="BG130" i="12"/>
  <c r="BF130" i="12"/>
  <c r="BE130" i="12"/>
  <c r="S130" i="12"/>
  <c r="Q130" i="12"/>
  <c r="O130" i="12"/>
  <c r="BH129" i="12"/>
  <c r="BG129" i="12"/>
  <c r="BF129" i="12"/>
  <c r="BE129" i="12"/>
  <c r="S129" i="12"/>
  <c r="Q129" i="12"/>
  <c r="O129" i="12"/>
  <c r="BH128" i="12"/>
  <c r="BG128" i="12"/>
  <c r="BF128" i="12"/>
  <c r="BE128" i="12"/>
  <c r="S128" i="12"/>
  <c r="Q128" i="12"/>
  <c r="O128" i="12"/>
  <c r="BJ153" i="12"/>
  <c r="BJ152" i="12"/>
  <c r="J151" i="12"/>
  <c r="BJ147" i="12"/>
  <c r="BJ142" i="12"/>
  <c r="BJ137" i="12"/>
  <c r="BJ134" i="12"/>
  <c r="BJ129" i="12"/>
  <c r="BJ162" i="12"/>
  <c r="BJ160" i="12"/>
  <c r="BJ158" i="12"/>
  <c r="BJ154" i="12"/>
  <c r="J152" i="12"/>
  <c r="J150" i="12"/>
  <c r="J139" i="12"/>
  <c r="J137" i="12"/>
  <c r="J134" i="12"/>
  <c r="BJ130" i="12"/>
  <c r="BJ128" i="12"/>
  <c r="J162" i="12"/>
  <c r="J160" i="12"/>
  <c r="J158" i="12"/>
  <c r="BJ155" i="12"/>
  <c r="J154" i="12"/>
  <c r="BJ150" i="12"/>
  <c r="J146" i="12"/>
  <c r="BJ139" i="12"/>
  <c r="J136" i="12"/>
  <c r="J133" i="12"/>
  <c r="J130" i="12"/>
  <c r="J128" i="12"/>
  <c r="J155" i="12"/>
  <c r="J153" i="12"/>
  <c r="BJ151" i="12"/>
  <c r="J147" i="12"/>
  <c r="BJ146" i="12"/>
  <c r="J142" i="12"/>
  <c r="BJ136" i="12"/>
  <c r="BJ133" i="12"/>
  <c r="J129" i="12"/>
  <c r="O156" i="12" l="1"/>
  <c r="S156" i="12"/>
  <c r="Q156" i="12"/>
  <c r="O127" i="12"/>
  <c r="S127" i="12"/>
  <c r="O132" i="12"/>
  <c r="S132" i="12"/>
  <c r="O141" i="12"/>
  <c r="O140" i="12" s="1"/>
  <c r="S141" i="12"/>
  <c r="S140" i="12" s="1"/>
  <c r="BJ127" i="12"/>
  <c r="J127" i="12" s="1"/>
  <c r="J97" i="12" s="1"/>
  <c r="Q127" i="12"/>
  <c r="BJ132" i="12"/>
  <c r="J132" i="12" s="1"/>
  <c r="J98" i="12" s="1"/>
  <c r="Q132" i="12"/>
  <c r="BJ141" i="12"/>
  <c r="J141" i="12" s="1"/>
  <c r="J101" i="12" s="1"/>
  <c r="Q141" i="12"/>
  <c r="Q140" i="12" s="1"/>
  <c r="BJ159" i="12"/>
  <c r="J159" i="12" s="1"/>
  <c r="J104" i="12" s="1"/>
  <c r="BJ138" i="12"/>
  <c r="J138" i="12" s="1"/>
  <c r="J99" i="12" s="1"/>
  <c r="BJ157" i="12"/>
  <c r="J157" i="12" s="1"/>
  <c r="J103" i="12" s="1"/>
  <c r="BJ161" i="12"/>
  <c r="J161" i="12" s="1"/>
  <c r="J105" i="12" s="1"/>
  <c r="F122" i="12"/>
  <c r="BD129" i="12"/>
  <c r="BD134" i="12"/>
  <c r="BD137" i="12"/>
  <c r="BD139" i="12"/>
  <c r="BD142" i="12"/>
  <c r="BD150" i="12"/>
  <c r="BD153" i="12"/>
  <c r="BD160" i="12"/>
  <c r="BD128" i="12"/>
  <c r="BD130" i="12"/>
  <c r="BD133" i="12"/>
  <c r="BD136" i="12"/>
  <c r="BD146" i="12"/>
  <c r="BD147" i="12"/>
  <c r="BD151" i="12"/>
  <c r="BD152" i="12"/>
  <c r="BD154" i="12"/>
  <c r="BD155" i="12"/>
  <c r="BD158" i="12"/>
  <c r="BD162" i="12"/>
  <c r="F36" i="12"/>
  <c r="F35" i="12"/>
  <c r="F34" i="12"/>
  <c r="Q126" i="12" l="1"/>
  <c r="Q125" i="12" s="1"/>
  <c r="S126" i="12"/>
  <c r="S125" i="12" s="1"/>
  <c r="O126" i="12"/>
  <c r="O125" i="12"/>
  <c r="BJ126" i="12"/>
  <c r="J126" i="12" s="1"/>
  <c r="J96" i="12" s="1"/>
  <c r="BJ140" i="12"/>
  <c r="J140" i="12" s="1"/>
  <c r="J100" i="12" s="1"/>
  <c r="BJ156" i="12"/>
  <c r="J156" i="12" s="1"/>
  <c r="J102" i="12" s="1"/>
  <c r="J33" i="12"/>
  <c r="F33" i="12"/>
  <c r="BJ125" i="12" l="1"/>
  <c r="J125" i="12" s="1"/>
  <c r="J95" i="12" s="1"/>
  <c r="J30" i="12" l="1"/>
  <c r="J38" i="12" l="1"/>
</calcChain>
</file>

<file path=xl/sharedStrings.xml><?xml version="1.0" encoding="utf-8"?>
<sst xmlns="http://schemas.openxmlformats.org/spreadsheetml/2006/main" count="516" uniqueCount="192">
  <si>
    <t/>
  </si>
  <si>
    <t>False</t>
  </si>
  <si>
    <t>&gt;&gt;  skryté sloupce  &lt;&lt;</t>
  </si>
  <si>
    <t>15</t>
  </si>
  <si>
    <t>v ---  níže se nacházejí doplnkové a pomocné údaje k sestavám  --- v</t>
  </si>
  <si>
    <t>Stavba:</t>
  </si>
  <si>
    <t>KSO:</t>
  </si>
  <si>
    <t>CC-CZ:</t>
  </si>
  <si>
    <t>Místo: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</si>
  <si>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</si>
  <si>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</si>
  <si>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</si>
  <si>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</si>
  <si>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</si>
  <si>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</si>
  <si>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</si>
  <si>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</si>
  <si>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</si>
  <si>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</si>
  <si>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</si>
  <si>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</si>
  <si>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</si>
  <si>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</si>
  <si>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</si>
  <si>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</si>
  <si>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</si>
  <si>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</si>
  <si>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</si>
  <si>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</si>
  <si>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</si>
  <si>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</si>
  <si>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</si>
  <si>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</si>
  <si>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</si>
  <si>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</si>
  <si>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</si>
  <si>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</si>
  <si>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Popis</t>
  </si>
  <si>
    <t>Typ</t>
  </si>
  <si>
    <t>D</t>
  </si>
  <si>
    <t>0</t>
  </si>
  <si>
    <t>1</t>
  </si>
  <si>
    <t>2</t>
  </si>
  <si>
    <t>10</t>
  </si>
  <si>
    <t>11</t>
  </si>
  <si>
    <t>{71b2262d-51b5-432f-8a8b-cae0d817b09a}</t>
  </si>
  <si>
    <t>12</t>
  </si>
  <si>
    <t>13</t>
  </si>
  <si>
    <t>14</t>
  </si>
  <si>
    <t>16</t>
  </si>
  <si>
    <t>17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</si>
  <si>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</si>
  <si>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</si>
  <si>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</si>
  <si>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</si>
  <si>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</si>
  <si>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</si>
  <si>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</si>
  <si>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</si>
  <si>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</si>
  <si>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998 - Přesun hmot</t>
  </si>
  <si>
    <t>PSV - Práce a dodávky PSV</t>
  </si>
  <si>
    <t xml:space="preserve">    741 - Elektroinstalace - silnoproud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</si>
  <si>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</si>
  <si>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</si>
  <si>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</si>
  <si>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</si>
  <si>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</si>
  <si>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</si>
  <si>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</si>
  <si>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</si>
  <si>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</si>
  <si>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</si>
  <si>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</si>
  <si>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</si>
  <si>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</si>
  <si>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</si>
  <si>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</si>
  <si>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</si>
  <si>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</si>
  <si>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</si>
  <si>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</si>
  <si>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</si>
  <si>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</si>
  <si>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</si>
  <si>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949101111</t>
  </si>
  <si>
    <t>Lešení pomocné pro objekty pozemních staveb s lešeňovou podlahou v do 1,9 m zatížení do 150 kg/m2</t>
  </si>
  <si>
    <t>m2</t>
  </si>
  <si>
    <t>4</t>
  </si>
  <si>
    <t>949111112</t>
  </si>
  <si>
    <t>Montáž lešení lehkého kozového trubkového v přes 1,2 do 1,9 m</t>
  </si>
  <si>
    <t>sada</t>
  </si>
  <si>
    <t>3</t>
  </si>
  <si>
    <t>949111211</t>
  </si>
  <si>
    <t>Příplatek k lešení lehkému kozovému trubkovému v do 1,2 m za první a ZKD den použití</t>
  </si>
  <si>
    <t>VV</t>
  </si>
  <si>
    <t>998</t>
  </si>
  <si>
    <t>Přesun hmot</t>
  </si>
  <si>
    <t>998017002</t>
  </si>
  <si>
    <t>Přesun hmot s omezením mechanizace pro budovy v přes 6 do 12 m</t>
  </si>
  <si>
    <t>t</t>
  </si>
  <si>
    <t>PSV</t>
  </si>
  <si>
    <t>Práce a dodávky PSV</t>
  </si>
  <si>
    <t>741</t>
  </si>
  <si>
    <t>Elektroinstalace - silnoproud</t>
  </si>
  <si>
    <t>5</t>
  </si>
  <si>
    <t>m</t>
  </si>
  <si>
    <t>6</t>
  </si>
  <si>
    <t>M</t>
  </si>
  <si>
    <t>32</t>
  </si>
  <si>
    <t>7</t>
  </si>
  <si>
    <t>8</t>
  </si>
  <si>
    <t>34111030</t>
  </si>
  <si>
    <t>kabel instalační jádro Cu plné izolace PVC plášť PVC 450/750V (CYKY) 3x1,5mm2</t>
  </si>
  <si>
    <t>P</t>
  </si>
  <si>
    <t>Poznámka k položce:_x000D_
CYKY</t>
  </si>
  <si>
    <t>kus</t>
  </si>
  <si>
    <t>998741102</t>
  </si>
  <si>
    <t>Přesun hmot tonážní pro silnoproud v objektech v přes 6 do 12 m</t>
  </si>
  <si>
    <t>VRN</t>
  </si>
  <si>
    <t>Vedlejší rozpočtové náklady</t>
  </si>
  <si>
    <t>VRN3</t>
  </si>
  <si>
    <t>Zařízení staveniště</t>
  </si>
  <si>
    <t>18</t>
  </si>
  <si>
    <t>030001000</t>
  </si>
  <si>
    <t>…</t>
  </si>
  <si>
    <t>1024</t>
  </si>
  <si>
    <t>VRN6</t>
  </si>
  <si>
    <t>Územní vlivy</t>
  </si>
  <si>
    <t>19</t>
  </si>
  <si>
    <t>060001000</t>
  </si>
  <si>
    <t>VRN7</t>
  </si>
  <si>
    <t>Provozní vlivy</t>
  </si>
  <si>
    <t>20</t>
  </si>
  <si>
    <t>070001000</t>
  </si>
  <si>
    <t>soubor</t>
  </si>
  <si>
    <t>Drobný montážní materiál</t>
  </si>
  <si>
    <t>741122015</t>
  </si>
  <si>
    <t>Montáž kabel Cu bez ukončení uložený pod omítku plný kulatý 3x1,5 mm2 (např. CYKY)</t>
  </si>
  <si>
    <t>741R001</t>
  </si>
  <si>
    <t xml:space="preserve">    997 - Přesun sutě</t>
  </si>
  <si>
    <t>997</t>
  </si>
  <si>
    <t>Přesun sutě</t>
  </si>
  <si>
    <t>997013153</t>
  </si>
  <si>
    <t>Vnitrostaveništní doprava suti a vybouraných hmot pro budovy v přes 9 do 12 m s omezením mechanizace</t>
  </si>
  <si>
    <t>997013509</t>
  </si>
  <si>
    <t>Příplatek k odvozu suti a vybouraných hmot na skládku ZKD 1 km přes 1 km</t>
  </si>
  <si>
    <t>997013511</t>
  </si>
  <si>
    <t>Odvoz suti a vybouraných hmot z meziskládky na skládku do 1 km s naložením a se složením</t>
  </si>
  <si>
    <t>997013631</t>
  </si>
  <si>
    <t>Poplatek za uložení na skládce (skládkovné) stavebního odpadu směsného kód odpadu 17 09 04</t>
  </si>
  <si>
    <t>741121863</t>
  </si>
  <si>
    <t>Demontáž kabel Cu pod omítkou plný kulatý 2x4 až 6 mm2, 3x2,5 až 6 mm2, 4x2,5 až 4 mm2, 5x1,5 až 2,5 mm2</t>
  </si>
  <si>
    <t>Demontáž starého  světelného  obvodu</t>
  </si>
  <si>
    <t>Součet</t>
  </si>
  <si>
    <t>100*1,15 'Přepočtené koeficientem množství</t>
  </si>
  <si>
    <t>741371004</t>
  </si>
  <si>
    <t>Montáž svítidlo zářivkové bytové stropní přisazené 2 zdroje s krytem</t>
  </si>
  <si>
    <t>34823742.R01</t>
  </si>
  <si>
    <t>Led zářivkové těleso přísazné 19,34 W, 3400 lm, 4000 K</t>
  </si>
  <si>
    <t>741371823</t>
  </si>
  <si>
    <t>Demontáž osvětlovacího modulového systému zářivkového dl přes 1100 mm bez zachování funkčnosti</t>
  </si>
  <si>
    <t>421257145</t>
  </si>
  <si>
    <t>-1905285884</t>
  </si>
  <si>
    <t>257781600</t>
  </si>
  <si>
    <t>45*30 'Přepočtené koeficientem množství</t>
  </si>
  <si>
    <t>1943272800</t>
  </si>
  <si>
    <t>-189609565</t>
  </si>
  <si>
    <t>0,403*30 'Přepočtené koeficientem množství</t>
  </si>
  <si>
    <t>-1790878298</t>
  </si>
  <si>
    <t>-184549461</t>
  </si>
  <si>
    <t>-1320037031</t>
  </si>
  <si>
    <t>-578013586</t>
  </si>
  <si>
    <t>125</t>
  </si>
  <si>
    <t>-516954812</t>
  </si>
  <si>
    <t>1681054571</t>
  </si>
  <si>
    <t>1605232253</t>
  </si>
  <si>
    <t>-1876955842</t>
  </si>
  <si>
    <t>1107988807</t>
  </si>
  <si>
    <t>741810002</t>
  </si>
  <si>
    <t>Celková prohlídka elektrického rozvodu a zařízení přes 100 000 do 500 000,- Kč</t>
  </si>
  <si>
    <t>-436250046</t>
  </si>
  <si>
    <t>2000748530</t>
  </si>
  <si>
    <t>-1432996701</t>
  </si>
  <si>
    <t>-1797219597</t>
  </si>
  <si>
    <t>-1740018007</t>
  </si>
  <si>
    <t>45370410</t>
  </si>
  <si>
    <t>Psychiatrická nemocnice Horní Beřkovice</t>
  </si>
  <si>
    <t>Výměna svítidel v PN Horní Beřkovice</t>
  </si>
  <si>
    <t>Budova J - prádelna, budova K - stravovací provoz, budova G - odd.4A, budova H - odd.3B, budova V - odd.7B., budova D - odd. 2B</t>
  </si>
  <si>
    <t>Podřipská 1, 411 85 Horní Beřkovice</t>
  </si>
  <si>
    <t>7. 11. 2022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</si>
</sst>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9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10"/>
      <name val="Arial CE"/>
      <family val="2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/>
    <xf numFmtId="4" fontId="16" fillId="4" borderId="21" xfId="0" applyNumberFormat="1" applyFont="1" applyFill="1" applyBorder="1" applyAlignment="1" applyProtection="1">
      <alignment vertical="center"/>
      <protection locked="0"/>
    </xf>
    <xf numFmtId="4" fontId="24" fillId="4" borderId="21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8" fillId="0" borderId="0" xfId="0" applyFont="1" applyProtection="1"/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1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</xf>
    <xf numFmtId="4" fontId="4" fillId="3" borderId="7" xfId="0" applyNumberFormat="1" applyFont="1" applyFill="1" applyBorder="1" applyAlignment="1" applyProtection="1">
      <alignment vertical="center"/>
    </xf>
    <xf numFmtId="0" fontId="14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27" fillId="0" borderId="22" xfId="0" applyFont="1" applyBorder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6" fillId="3" borderId="0" xfId="0" applyFont="1" applyFill="1" applyAlignment="1" applyProtection="1">
      <alignment horizontal="left" vertical="center"/>
    </xf>
    <xf numFmtId="0" fontId="16" fillId="3" borderId="0" xfId="0" applyFont="1" applyFill="1" applyAlignment="1" applyProtection="1">
      <alignment horizontal="right" vertical="center"/>
    </xf>
    <xf numFmtId="0" fontId="2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vertical="center"/>
    </xf>
    <xf numFmtId="4" fontId="5" fillId="0" borderId="19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vertical="center"/>
    </xf>
    <xf numFmtId="4" fontId="6" fillId="0" borderId="19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6" fillId="3" borderId="15" xfId="0" applyFont="1" applyFill="1" applyBorder="1" applyAlignment="1" applyProtection="1">
      <alignment horizontal="center" vertical="center" wrapText="1"/>
    </xf>
    <xf numFmtId="0" fontId="16" fillId="3" borderId="1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/>
    </xf>
    <xf numFmtId="4" fontId="18" fillId="0" borderId="0" xfId="0" applyNumberFormat="1" applyFont="1" applyAlignment="1" applyProtection="1"/>
    <xf numFmtId="0" fontId="0" fillId="0" borderId="10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166" fontId="21" fillId="0" borderId="11" xfId="0" applyNumberFormat="1" applyFont="1" applyBorder="1" applyAlignment="1" applyProtection="1"/>
    <xf numFmtId="166" fontId="21" fillId="0" borderId="12" xfId="0" applyNumberFormat="1" applyFont="1" applyBorder="1" applyAlignment="1" applyProtection="1"/>
    <xf numFmtId="4" fontId="22" fillId="0" borderId="0" xfId="0" applyNumberFormat="1" applyFont="1" applyAlignment="1" applyProtection="1">
      <alignment vertical="center"/>
    </xf>
    <xf numFmtId="0" fontId="7" fillId="0" borderId="0" xfId="0" applyFont="1" applyAlignment="1" applyProtection="1"/>
    <xf numFmtId="0" fontId="7" fillId="0" borderId="3" xfId="0" applyFont="1" applyBorder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4" fontId="5" fillId="0" borderId="0" xfId="0" applyNumberFormat="1" applyFont="1" applyAlignment="1" applyProtection="1"/>
    <xf numFmtId="0" fontId="7" fillId="0" borderId="13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4" xfId="0" applyNumberFormat="1" applyFont="1" applyBorder="1" applyAlignment="1" applyProtection="1"/>
    <xf numFmtId="0" fontId="7" fillId="0" borderId="0" xfId="0" applyFont="1" applyAlignment="1" applyProtection="1">
      <alignment horizontal="center"/>
    </xf>
    <xf numFmtId="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16" fillId="0" borderId="21" xfId="0" applyFont="1" applyBorder="1" applyAlignment="1" applyProtection="1">
      <alignment horizontal="center" vertical="center"/>
    </xf>
    <xf numFmtId="49" fontId="16" fillId="0" borderId="21" xfId="0" applyNumberFormat="1" applyFont="1" applyBorder="1" applyAlignment="1" applyProtection="1">
      <alignment horizontal="left" vertical="center" wrapText="1"/>
    </xf>
    <xf numFmtId="0" fontId="16" fillId="0" borderId="21" xfId="0" applyFont="1" applyBorder="1" applyAlignment="1" applyProtection="1">
      <alignment horizontal="left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167" fontId="16" fillId="0" borderId="21" xfId="0" applyNumberFormat="1" applyFont="1" applyBorder="1" applyAlignment="1" applyProtection="1">
      <alignment vertical="center"/>
    </xf>
    <xf numFmtId="4" fontId="16" fillId="0" borderId="21" xfId="0" applyNumberFormat="1" applyFont="1" applyBorder="1" applyAlignment="1" applyProtection="1">
      <alignment vertical="center"/>
    </xf>
    <xf numFmtId="0" fontId="17" fillId="0" borderId="13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166" fontId="17" fillId="0" borderId="0" xfId="0" applyNumberFormat="1" applyFont="1" applyBorder="1" applyAlignment="1" applyProtection="1">
      <alignment vertical="center"/>
    </xf>
    <xf numFmtId="166" fontId="17" fillId="0" borderId="14" xfId="0" applyNumberFormat="1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1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24" fillId="0" borderId="21" xfId="0" applyFont="1" applyBorder="1" applyAlignment="1" applyProtection="1">
      <alignment horizontal="center" vertical="center"/>
    </xf>
    <xf numFmtId="49" fontId="24" fillId="0" borderId="21" xfId="0" applyNumberFormat="1" applyFont="1" applyBorder="1" applyAlignment="1" applyProtection="1">
      <alignment horizontal="left" vertical="center" wrapText="1"/>
    </xf>
    <xf numFmtId="0" fontId="24" fillId="0" borderId="21" xfId="0" applyFont="1" applyBorder="1" applyAlignment="1" applyProtection="1">
      <alignment horizontal="left" vertical="center" wrapText="1"/>
    </xf>
    <xf numFmtId="0" fontId="24" fillId="0" borderId="21" xfId="0" applyFont="1" applyBorder="1" applyAlignment="1" applyProtection="1">
      <alignment horizontal="center" vertical="center" wrapText="1"/>
    </xf>
    <xf numFmtId="167" fontId="24" fillId="0" borderId="21" xfId="0" applyNumberFormat="1" applyFont="1" applyBorder="1" applyAlignment="1" applyProtection="1">
      <alignment vertical="center"/>
    </xf>
    <xf numFmtId="4" fontId="24" fillId="0" borderId="21" xfId="0" applyNumberFormat="1" applyFont="1" applyBorder="1" applyAlignment="1" applyProtection="1">
      <alignment vertical="center"/>
    </xf>
    <xf numFmtId="0" fontId="25" fillId="0" borderId="3" xfId="0" applyFont="1" applyBorder="1" applyAlignment="1" applyProtection="1">
      <alignment vertical="center"/>
    </xf>
    <xf numFmtId="0" fontId="24" fillId="0" borderId="13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 wrapText="1"/>
    </xf>
    <xf numFmtId="0" fontId="0" fillId="0" borderId="13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horizontal="left" vertical="center"/>
    </xf>
    <xf numFmtId="0" fontId="17" fillId="0" borderId="19" xfId="0" applyFont="1" applyBorder="1" applyAlignment="1" applyProtection="1">
      <alignment horizontal="center" vertical="center"/>
    </xf>
    <xf numFmtId="166" fontId="17" fillId="0" borderId="19" xfId="0" applyNumberFormat="1" applyFont="1" applyBorder="1" applyAlignment="1" applyProtection="1">
      <alignment vertical="center"/>
    </xf>
    <xf numFmtId="166" fontId="17" fillId="0" borderId="20" xfId="0" applyNumberFormat="1" applyFont="1" applyBorder="1" applyAlignment="1" applyProtection="1">
      <alignment vertical="center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163"/>
  <sheetViews>
    <sheetView showGridLines="0" tabSelected="1" topLeftCell="A97" workbookViewId="0">
      <selection activeCell="I163" sqref="I163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9.33203125" style="1" customWidth="1"/>
    <col min="12" max="12" width="10.83203125" style="1" hidden="1" customWidth="1"/>
    <col min="13" max="13" width="9.33203125" style="1" hidden="1"/>
    <col min="14" max="19" width="14.1640625" style="1" hidden="1" customWidth="1"/>
    <col min="20" max="20" width="16.33203125" style="1" hidden="1" customWidth="1"/>
    <col min="21" max="21" width="12.33203125" style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31" max="42" width="9.33203125" style="1"/>
    <col min="43" max="64" width="9.33203125" style="1" hidden="1"/>
    <col min="65" max="16384" width="9.33203125" style="1"/>
  </cols>
  <sheetData>
    <row r="2" spans="1:45" ht="36.950000000000003" customHeight="1" x14ac:dyDescent="0.2">
      <c r="K2" s="4" t="s">
        <v>2</v>
      </c>
      <c r="L2" s="5"/>
      <c r="M2" s="5"/>
      <c r="N2" s="5"/>
      <c r="O2" s="5"/>
      <c r="P2" s="5"/>
      <c r="Q2" s="5"/>
      <c r="R2" s="5"/>
      <c r="S2" s="5"/>
      <c r="T2" s="5"/>
      <c r="U2" s="5"/>
      <c r="AS2" s="6" t="s">
        <v>45</v>
      </c>
    </row>
    <row r="3" spans="1:45" ht="6.95" customHeight="1" x14ac:dyDescent="0.2">
      <c r="B3" s="7"/>
      <c r="C3" s="8"/>
      <c r="D3" s="8"/>
      <c r="E3" s="8"/>
      <c r="F3" s="8"/>
      <c r="G3" s="8"/>
      <c r="H3" s="8"/>
      <c r="I3" s="8"/>
      <c r="J3" s="8"/>
      <c r="K3" s="9"/>
      <c r="AS3" s="6" t="s">
        <v>42</v>
      </c>
    </row>
    <row r="4" spans="1:45" ht="24.95" customHeight="1" x14ac:dyDescent="0.2">
      <c r="B4" s="9"/>
      <c r="D4" s="10" t="s">
        <v>51</v>
      </c>
      <c r="K4" s="9"/>
      <c r="L4" s="11" t="s">
        <v>4</v>
      </c>
      <c r="AS4" s="6" t="s">
        <v>1</v>
      </c>
    </row>
    <row r="5" spans="1:45" ht="6.95" customHeight="1" x14ac:dyDescent="0.2">
      <c r="B5" s="9"/>
      <c r="K5" s="9"/>
    </row>
    <row r="6" spans="1:45" ht="12" customHeight="1" x14ac:dyDescent="0.2">
      <c r="B6" s="9"/>
      <c r="D6" s="12" t="s">
        <v>5</v>
      </c>
      <c r="F6" s="13" t="s">
        <v>188</v>
      </c>
      <c r="K6" s="9"/>
    </row>
    <row r="7" spans="1:45" ht="16.5" customHeight="1" x14ac:dyDescent="0.2">
      <c r="B7" s="9"/>
      <c r="E7" s="14"/>
      <c r="F7" s="15"/>
      <c r="G7" s="15"/>
      <c r="H7" s="15"/>
      <c r="K7" s="9"/>
    </row>
    <row r="8" spans="1:45" s="20" customFormat="1" ht="12" customHeight="1" x14ac:dyDescent="0.2">
      <c r="A8" s="16"/>
      <c r="B8" s="17"/>
      <c r="C8" s="16"/>
      <c r="D8" s="12" t="s">
        <v>52</v>
      </c>
      <c r="E8" s="16"/>
      <c r="F8" s="18" t="s">
        <v>189</v>
      </c>
      <c r="G8" s="18"/>
      <c r="H8" s="18"/>
      <c r="I8" s="18"/>
      <c r="J8" s="18"/>
      <c r="K8" s="19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45" s="20" customFormat="1" ht="30" customHeight="1" x14ac:dyDescent="0.2">
      <c r="A9" s="16"/>
      <c r="B9" s="17"/>
      <c r="C9" s="16"/>
      <c r="D9" s="16"/>
      <c r="E9" s="21"/>
      <c r="F9" s="18"/>
      <c r="G9" s="18"/>
      <c r="H9" s="18"/>
      <c r="I9" s="18"/>
      <c r="J9" s="18"/>
      <c r="K9" s="19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45" s="20" customFormat="1" x14ac:dyDescent="0.2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9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45" s="20" customFormat="1" ht="12" customHeight="1" x14ac:dyDescent="0.2">
      <c r="A11" s="16"/>
      <c r="B11" s="17"/>
      <c r="C11" s="16"/>
      <c r="D11" s="12" t="s">
        <v>6</v>
      </c>
      <c r="E11" s="16"/>
      <c r="F11" s="22" t="s">
        <v>0</v>
      </c>
      <c r="G11" s="16"/>
      <c r="H11" s="16"/>
      <c r="I11" s="12" t="s">
        <v>7</v>
      </c>
      <c r="J11" s="22" t="s">
        <v>0</v>
      </c>
      <c r="K11" s="19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45" s="20" customFormat="1" ht="12" customHeight="1" x14ac:dyDescent="0.2">
      <c r="A12" s="16"/>
      <c r="B12" s="17"/>
      <c r="C12" s="16"/>
      <c r="D12" s="12" t="s">
        <v>8</v>
      </c>
      <c r="E12" s="16"/>
      <c r="F12" s="22" t="s">
        <v>190</v>
      </c>
      <c r="G12" s="16"/>
      <c r="H12" s="16"/>
      <c r="I12" s="12" t="s">
        <v>9</v>
      </c>
      <c r="J12" s="23">
        <v>44869</v>
      </c>
      <c r="K12" s="19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45" s="20" customFormat="1" ht="10.9" customHeight="1" x14ac:dyDescent="0.2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9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45" s="20" customFormat="1" ht="12" customHeight="1" x14ac:dyDescent="0.2">
      <c r="A14" s="16"/>
      <c r="B14" s="17"/>
      <c r="C14" s="16"/>
      <c r="D14" s="12" t="s">
        <v>10</v>
      </c>
      <c r="E14" s="16"/>
      <c r="F14" s="16"/>
      <c r="G14" s="16"/>
      <c r="H14" s="16"/>
      <c r="I14" s="12" t="s">
        <v>11</v>
      </c>
      <c r="J14" s="22" t="s">
        <v>0</v>
      </c>
      <c r="K14" s="19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45" s="20" customFormat="1" ht="18" customHeight="1" x14ac:dyDescent="0.2">
      <c r="A15" s="16"/>
      <c r="B15" s="17"/>
      <c r="C15" s="16"/>
      <c r="D15" s="16"/>
      <c r="E15" s="24"/>
      <c r="F15" s="24" t="s">
        <v>187</v>
      </c>
      <c r="G15" s="16"/>
      <c r="H15" s="16"/>
      <c r="I15" s="12" t="s">
        <v>12</v>
      </c>
      <c r="J15" s="22" t="s">
        <v>0</v>
      </c>
      <c r="K15" s="19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45" s="20" customFormat="1" ht="6.95" customHeight="1" x14ac:dyDescent="0.2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9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s="20" customFormat="1" ht="12" customHeight="1" x14ac:dyDescent="0.2">
      <c r="A17" s="16"/>
      <c r="B17" s="17"/>
      <c r="C17" s="16"/>
      <c r="D17" s="12" t="s">
        <v>13</v>
      </c>
      <c r="E17" s="16"/>
      <c r="F17" s="16"/>
      <c r="G17" s="16"/>
      <c r="H17" s="16"/>
      <c r="I17" s="12" t="s">
        <v>11</v>
      </c>
      <c r="J17" s="22"/>
      <c r="K17" s="19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s="20" customFormat="1" ht="18" customHeight="1" x14ac:dyDescent="0.2">
      <c r="A18" s="16"/>
      <c r="B18" s="17"/>
      <c r="C18" s="16"/>
      <c r="D18" s="16"/>
      <c r="E18" s="25"/>
      <c r="F18" s="25"/>
      <c r="G18" s="25"/>
      <c r="H18" s="25"/>
      <c r="I18" s="12" t="s">
        <v>12</v>
      </c>
      <c r="J18" s="22"/>
      <c r="K18" s="19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s="20" customFormat="1" ht="6.95" customHeight="1" x14ac:dyDescent="0.2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9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s="20" customFormat="1" ht="12" customHeight="1" x14ac:dyDescent="0.2">
      <c r="A20" s="16"/>
      <c r="B20" s="17"/>
      <c r="C20" s="16"/>
      <c r="D20" s="12" t="s">
        <v>14</v>
      </c>
      <c r="E20" s="16"/>
      <c r="F20" s="16"/>
      <c r="G20" s="16"/>
      <c r="H20" s="16"/>
      <c r="I20" s="12" t="s">
        <v>11</v>
      </c>
      <c r="J20" s="22"/>
      <c r="K20" s="19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s="20" customFormat="1" ht="18" customHeight="1" x14ac:dyDescent="0.2">
      <c r="A21" s="16"/>
      <c r="B21" s="17"/>
      <c r="C21" s="16"/>
      <c r="D21" s="16"/>
      <c r="E21" s="22"/>
      <c r="F21" s="16"/>
      <c r="G21" s="16"/>
      <c r="H21" s="16"/>
      <c r="I21" s="12" t="s">
        <v>12</v>
      </c>
      <c r="J21" s="22"/>
      <c r="K21" s="19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s="20" customFormat="1" ht="6.95" customHeight="1" x14ac:dyDescent="0.2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9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s="20" customFormat="1" ht="12" customHeight="1" x14ac:dyDescent="0.2">
      <c r="A23" s="16"/>
      <c r="B23" s="17"/>
      <c r="C23" s="16"/>
      <c r="D23" s="12" t="s">
        <v>16</v>
      </c>
      <c r="E23" s="16"/>
      <c r="F23" s="16"/>
      <c r="G23" s="16"/>
      <c r="H23" s="16"/>
      <c r="I23" s="12" t="s">
        <v>11</v>
      </c>
      <c r="J23" s="22"/>
      <c r="K23" s="19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s="20" customFormat="1" ht="18" customHeight="1" x14ac:dyDescent="0.2">
      <c r="A24" s="16"/>
      <c r="B24" s="17"/>
      <c r="C24" s="16"/>
      <c r="D24" s="16"/>
      <c r="E24" s="22"/>
      <c r="F24" s="16"/>
      <c r="G24" s="16"/>
      <c r="H24" s="16"/>
      <c r="I24" s="12" t="s">
        <v>12</v>
      </c>
      <c r="J24" s="22"/>
      <c r="K24" s="19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s="20" customFormat="1" ht="6.95" customHeight="1" x14ac:dyDescent="0.2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9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s="20" customFormat="1" ht="12" customHeight="1" x14ac:dyDescent="0.2">
      <c r="A26" s="16"/>
      <c r="B26" s="17"/>
      <c r="C26" s="16"/>
      <c r="D26" s="12" t="s">
        <v>17</v>
      </c>
      <c r="E26" s="16"/>
      <c r="F26" s="16"/>
      <c r="G26" s="16"/>
      <c r="H26" s="16"/>
      <c r="I26" s="16"/>
      <c r="J26" s="16"/>
      <c r="K26" s="19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s="30" customFormat="1" ht="16.5" customHeight="1" x14ac:dyDescent="0.2">
      <c r="A27" s="26"/>
      <c r="B27" s="27"/>
      <c r="C27" s="26"/>
      <c r="D27" s="26"/>
      <c r="E27" s="28" t="s">
        <v>0</v>
      </c>
      <c r="F27" s="28"/>
      <c r="G27" s="28"/>
      <c r="H27" s="28"/>
      <c r="I27" s="26"/>
      <c r="J27" s="26"/>
      <c r="K27" s="29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20" customFormat="1" ht="6.95" customHeight="1" x14ac:dyDescent="0.2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9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s="20" customFormat="1" ht="6.95" customHeight="1" x14ac:dyDescent="0.2">
      <c r="A29" s="16"/>
      <c r="B29" s="17"/>
      <c r="C29" s="16"/>
      <c r="D29" s="31"/>
      <c r="E29" s="31"/>
      <c r="F29" s="31"/>
      <c r="G29" s="31"/>
      <c r="H29" s="31"/>
      <c r="I29" s="31"/>
      <c r="J29" s="31"/>
      <c r="K29" s="19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s="20" customFormat="1" ht="25.35" customHeight="1" x14ac:dyDescent="0.2">
      <c r="A30" s="16"/>
      <c r="B30" s="17"/>
      <c r="C30" s="16"/>
      <c r="D30" s="32" t="s">
        <v>18</v>
      </c>
      <c r="E30" s="16"/>
      <c r="F30" s="16"/>
      <c r="G30" s="16"/>
      <c r="H30" s="16"/>
      <c r="I30" s="16"/>
      <c r="J30" s="33">
        <f>ROUND(J125, 2)</f>
        <v>0</v>
      </c>
      <c r="K30" s="19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s="20" customFormat="1" ht="6.95" customHeight="1" x14ac:dyDescent="0.2">
      <c r="A31" s="16"/>
      <c r="B31" s="17"/>
      <c r="C31" s="16"/>
      <c r="D31" s="31"/>
      <c r="E31" s="31"/>
      <c r="F31" s="31"/>
      <c r="G31" s="31"/>
      <c r="H31" s="31"/>
      <c r="I31" s="31"/>
      <c r="J31" s="31"/>
      <c r="K31" s="19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s="20" customFormat="1" ht="14.45" customHeight="1" x14ac:dyDescent="0.2">
      <c r="A32" s="16"/>
      <c r="B32" s="17"/>
      <c r="C32" s="16"/>
      <c r="D32" s="16"/>
      <c r="E32" s="16"/>
      <c r="F32" s="34" t="s">
        <v>20</v>
      </c>
      <c r="G32" s="16"/>
      <c r="H32" s="16"/>
      <c r="I32" s="34" t="s">
        <v>19</v>
      </c>
      <c r="J32" s="34" t="s">
        <v>21</v>
      </c>
      <c r="K32" s="19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s="20" customFormat="1" ht="14.45" customHeight="1" x14ac:dyDescent="0.2">
      <c r="A33" s="16"/>
      <c r="B33" s="17"/>
      <c r="C33" s="16"/>
      <c r="D33" s="35" t="s">
        <v>22</v>
      </c>
      <c r="E33" s="12" t="s">
        <v>23</v>
      </c>
      <c r="F33" s="36">
        <f>ROUND((SUM(BD125:BD162)),  2)</f>
        <v>0</v>
      </c>
      <c r="G33" s="16"/>
      <c r="H33" s="16"/>
      <c r="I33" s="37">
        <v>0.21</v>
      </c>
      <c r="J33" s="36">
        <f>ROUND(((SUM(BD125:BD162))*I33),  2)</f>
        <v>0</v>
      </c>
      <c r="K33" s="19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s="20" customFormat="1" ht="14.45" hidden="1" customHeight="1" x14ac:dyDescent="0.2">
      <c r="A34" s="16"/>
      <c r="B34" s="17"/>
      <c r="C34" s="16"/>
      <c r="D34" s="16"/>
      <c r="E34" s="12" t="s">
        <v>24</v>
      </c>
      <c r="F34" s="36">
        <f>ROUND((SUM(BF125:BF162)),  2)</f>
        <v>0</v>
      </c>
      <c r="G34" s="16"/>
      <c r="H34" s="16"/>
      <c r="I34" s="37">
        <v>0.21</v>
      </c>
      <c r="J34" s="36">
        <f>0</f>
        <v>0</v>
      </c>
      <c r="K34" s="19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s="20" customFormat="1" ht="14.45" hidden="1" customHeight="1" x14ac:dyDescent="0.2">
      <c r="A35" s="16"/>
      <c r="B35" s="17"/>
      <c r="C35" s="16"/>
      <c r="D35" s="16"/>
      <c r="E35" s="12" t="s">
        <v>25</v>
      </c>
      <c r="F35" s="36">
        <f>ROUND((SUM(BG125:BG162)),  2)</f>
        <v>0</v>
      </c>
      <c r="G35" s="16"/>
      <c r="H35" s="16"/>
      <c r="I35" s="37">
        <v>0.15</v>
      </c>
      <c r="J35" s="36">
        <f>0</f>
        <v>0</v>
      </c>
      <c r="K35" s="19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s="20" customFormat="1" ht="14.45" hidden="1" customHeight="1" x14ac:dyDescent="0.2">
      <c r="A36" s="16"/>
      <c r="B36" s="17"/>
      <c r="C36" s="16"/>
      <c r="D36" s="16"/>
      <c r="E36" s="12" t="s">
        <v>26</v>
      </c>
      <c r="F36" s="36">
        <f>ROUND((SUM(BH125:BH162)),  2)</f>
        <v>0</v>
      </c>
      <c r="G36" s="16"/>
      <c r="H36" s="16"/>
      <c r="I36" s="37">
        <v>0</v>
      </c>
      <c r="J36" s="36">
        <f>0</f>
        <v>0</v>
      </c>
      <c r="K36" s="19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s="20" customFormat="1" ht="6.95" customHeight="1" x14ac:dyDescent="0.2">
      <c r="A37" s="16"/>
      <c r="B37" s="17"/>
      <c r="C37" s="16"/>
      <c r="D37" s="16"/>
      <c r="E37" s="16"/>
      <c r="F37" s="16"/>
      <c r="G37" s="16"/>
      <c r="H37" s="16"/>
      <c r="I37" s="16"/>
      <c r="J37" s="16"/>
      <c r="K37" s="19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 s="20" customFormat="1" ht="25.35" customHeight="1" x14ac:dyDescent="0.2">
      <c r="A38" s="16"/>
      <c r="B38" s="17"/>
      <c r="C38" s="38"/>
      <c r="D38" s="39" t="s">
        <v>27</v>
      </c>
      <c r="E38" s="40"/>
      <c r="F38" s="40"/>
      <c r="G38" s="41" t="s">
        <v>28</v>
      </c>
      <c r="H38" s="42" t="s">
        <v>29</v>
      </c>
      <c r="I38" s="40"/>
      <c r="J38" s="43">
        <f>SUM(J30:J36)</f>
        <v>0</v>
      </c>
      <c r="K38" s="19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s="20" customFormat="1" ht="14.45" customHeight="1" x14ac:dyDescent="0.2">
      <c r="A39" s="16"/>
      <c r="B39" s="17"/>
      <c r="C39" s="16"/>
      <c r="D39" s="16"/>
      <c r="E39" s="16"/>
      <c r="F39" s="16"/>
      <c r="G39" s="16"/>
      <c r="H39" s="16"/>
      <c r="I39" s="16"/>
      <c r="J39" s="16"/>
      <c r="K39" s="19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ht="14.45" customHeight="1" x14ac:dyDescent="0.2">
      <c r="B40" s="9"/>
      <c r="K40" s="9"/>
    </row>
    <row r="41" spans="1:30" ht="14.45" customHeight="1" x14ac:dyDescent="0.2">
      <c r="B41" s="9"/>
      <c r="K41" s="9"/>
    </row>
    <row r="42" spans="1:30" ht="14.45" customHeight="1" x14ac:dyDescent="0.2">
      <c r="B42" s="9"/>
      <c r="K42" s="9"/>
    </row>
    <row r="43" spans="1:30" ht="14.45" customHeight="1" x14ac:dyDescent="0.2">
      <c r="B43" s="9"/>
      <c r="K43" s="9"/>
    </row>
    <row r="44" spans="1:30" ht="14.45" customHeight="1" x14ac:dyDescent="0.2">
      <c r="B44" s="9"/>
      <c r="K44" s="9"/>
    </row>
    <row r="45" spans="1:30" ht="14.45" customHeight="1" x14ac:dyDescent="0.2">
      <c r="B45" s="9"/>
      <c r="K45" s="9"/>
    </row>
    <row r="46" spans="1:30" ht="14.45" customHeight="1" x14ac:dyDescent="0.2">
      <c r="B46" s="9"/>
      <c r="K46" s="9"/>
    </row>
    <row r="47" spans="1:30" ht="14.45" customHeight="1" x14ac:dyDescent="0.2">
      <c r="B47" s="9"/>
      <c r="K47" s="9"/>
    </row>
    <row r="48" spans="1:30" ht="14.45" customHeight="1" x14ac:dyDescent="0.2">
      <c r="B48" s="9"/>
      <c r="K48" s="9"/>
    </row>
    <row r="49" spans="1:30" s="20" customFormat="1" ht="14.45" customHeight="1" x14ac:dyDescent="0.2">
      <c r="B49" s="19"/>
      <c r="D49" s="44" t="s">
        <v>30</v>
      </c>
      <c r="E49" s="45"/>
      <c r="F49" s="45"/>
      <c r="G49" s="44" t="s">
        <v>31</v>
      </c>
      <c r="H49" s="45"/>
      <c r="I49" s="45"/>
      <c r="J49" s="45"/>
      <c r="K49" s="19"/>
    </row>
    <row r="50" spans="1:30" x14ac:dyDescent="0.2">
      <c r="B50" s="9"/>
      <c r="K50" s="9"/>
    </row>
    <row r="51" spans="1:30" x14ac:dyDescent="0.2">
      <c r="B51" s="9"/>
      <c r="K51" s="9"/>
    </row>
    <row r="52" spans="1:30" x14ac:dyDescent="0.2">
      <c r="B52" s="9"/>
      <c r="K52" s="9"/>
    </row>
    <row r="53" spans="1:30" x14ac:dyDescent="0.2">
      <c r="B53" s="9"/>
      <c r="K53" s="9"/>
    </row>
    <row r="54" spans="1:30" x14ac:dyDescent="0.2">
      <c r="B54" s="9"/>
      <c r="K54" s="9"/>
    </row>
    <row r="55" spans="1:30" x14ac:dyDescent="0.2">
      <c r="B55" s="9"/>
      <c r="K55" s="9"/>
    </row>
    <row r="56" spans="1:30" x14ac:dyDescent="0.2">
      <c r="B56" s="9"/>
      <c r="K56" s="9"/>
    </row>
    <row r="57" spans="1:30" x14ac:dyDescent="0.2">
      <c r="B57" s="9"/>
      <c r="K57" s="9"/>
    </row>
    <row r="58" spans="1:30" x14ac:dyDescent="0.2">
      <c r="B58" s="9"/>
      <c r="K58" s="9"/>
    </row>
    <row r="59" spans="1:30" x14ac:dyDescent="0.2">
      <c r="B59" s="9"/>
      <c r="K59" s="9"/>
    </row>
    <row r="60" spans="1:30" s="20" customFormat="1" ht="12.75" x14ac:dyDescent="0.2">
      <c r="A60" s="16"/>
      <c r="B60" s="17"/>
      <c r="C60" s="16"/>
      <c r="D60" s="46" t="s">
        <v>32</v>
      </c>
      <c r="E60" s="47"/>
      <c r="F60" s="48" t="s">
        <v>33</v>
      </c>
      <c r="G60" s="46" t="s">
        <v>32</v>
      </c>
      <c r="H60" s="47"/>
      <c r="I60" s="47"/>
      <c r="J60" s="49" t="s">
        <v>33</v>
      </c>
      <c r="K60" s="19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:30" x14ac:dyDescent="0.2">
      <c r="B61" s="9"/>
      <c r="K61" s="9"/>
    </row>
    <row r="62" spans="1:30" x14ac:dyDescent="0.2">
      <c r="B62" s="9"/>
      <c r="K62" s="9"/>
    </row>
    <row r="63" spans="1:30" x14ac:dyDescent="0.2">
      <c r="B63" s="9"/>
      <c r="K63" s="9"/>
    </row>
    <row r="64" spans="1:30" s="20" customFormat="1" ht="12.75" x14ac:dyDescent="0.2">
      <c r="A64" s="16"/>
      <c r="B64" s="17"/>
      <c r="C64" s="16"/>
      <c r="D64" s="44" t="s">
        <v>34</v>
      </c>
      <c r="E64" s="50"/>
      <c r="F64" s="50"/>
      <c r="G64" s="44" t="s">
        <v>35</v>
      </c>
      <c r="H64" s="50"/>
      <c r="I64" s="50"/>
      <c r="J64" s="50"/>
      <c r="K64" s="19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1:30" x14ac:dyDescent="0.2">
      <c r="B65" s="9"/>
      <c r="K65" s="9"/>
    </row>
    <row r="66" spans="1:30" x14ac:dyDescent="0.2">
      <c r="B66" s="9"/>
      <c r="K66" s="9"/>
    </row>
    <row r="67" spans="1:30" x14ac:dyDescent="0.2">
      <c r="B67" s="9"/>
      <c r="K67" s="9"/>
    </row>
    <row r="68" spans="1:30" x14ac:dyDescent="0.2">
      <c r="B68" s="9"/>
      <c r="K68" s="9"/>
    </row>
    <row r="69" spans="1:30" x14ac:dyDescent="0.2">
      <c r="B69" s="9"/>
      <c r="K69" s="9"/>
    </row>
    <row r="70" spans="1:30" x14ac:dyDescent="0.2">
      <c r="B70" s="9"/>
      <c r="K70" s="9"/>
    </row>
    <row r="71" spans="1:30" x14ac:dyDescent="0.2">
      <c r="B71" s="9"/>
      <c r="K71" s="9"/>
    </row>
    <row r="72" spans="1:30" x14ac:dyDescent="0.2">
      <c r="B72" s="9"/>
      <c r="K72" s="9"/>
    </row>
    <row r="73" spans="1:30" x14ac:dyDescent="0.2">
      <c r="B73" s="9"/>
      <c r="K73" s="9"/>
    </row>
    <row r="74" spans="1:30" x14ac:dyDescent="0.2">
      <c r="B74" s="9"/>
      <c r="K74" s="9"/>
    </row>
    <row r="75" spans="1:30" s="20" customFormat="1" ht="12.75" x14ac:dyDescent="0.2">
      <c r="A75" s="16"/>
      <c r="B75" s="17"/>
      <c r="C75" s="16"/>
      <c r="D75" s="46" t="s">
        <v>32</v>
      </c>
      <c r="E75" s="47"/>
      <c r="F75" s="48" t="s">
        <v>33</v>
      </c>
      <c r="G75" s="46" t="s">
        <v>32</v>
      </c>
      <c r="H75" s="47"/>
      <c r="I75" s="47"/>
      <c r="J75" s="49" t="s">
        <v>33</v>
      </c>
      <c r="K75" s="19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1:30" s="20" customFormat="1" ht="14.45" customHeight="1" x14ac:dyDescent="0.2">
      <c r="A76" s="16"/>
      <c r="B76" s="51"/>
      <c r="C76" s="52"/>
      <c r="D76" s="52"/>
      <c r="E76" s="52"/>
      <c r="F76" s="52"/>
      <c r="G76" s="52"/>
      <c r="H76" s="52"/>
      <c r="I76" s="52"/>
      <c r="J76" s="52"/>
      <c r="K76" s="19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80" spans="1:30" s="20" customFormat="1" ht="6.95" customHeight="1" x14ac:dyDescent="0.2">
      <c r="A80" s="16"/>
      <c r="B80" s="53"/>
      <c r="C80" s="54"/>
      <c r="D80" s="54"/>
      <c r="E80" s="54"/>
      <c r="F80" s="54"/>
      <c r="G80" s="54"/>
      <c r="H80" s="54"/>
      <c r="I80" s="54"/>
      <c r="J80" s="54"/>
      <c r="K80" s="19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1:46" s="20" customFormat="1" ht="24.95" customHeight="1" x14ac:dyDescent="0.2">
      <c r="A81" s="16"/>
      <c r="B81" s="17"/>
      <c r="C81" s="10" t="s">
        <v>53</v>
      </c>
      <c r="D81" s="16"/>
      <c r="E81" s="16"/>
      <c r="F81" s="16"/>
      <c r="G81" s="16"/>
      <c r="H81" s="16"/>
      <c r="I81" s="16"/>
      <c r="J81" s="16"/>
      <c r="K81" s="19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1:46" s="20" customFormat="1" ht="6.95" customHeight="1" x14ac:dyDescent="0.2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9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1:46" s="20" customFormat="1" ht="12" customHeight="1" x14ac:dyDescent="0.2">
      <c r="A83" s="16"/>
      <c r="B83" s="17"/>
      <c r="C83" s="12" t="s">
        <v>5</v>
      </c>
      <c r="D83" s="16"/>
      <c r="E83" s="16"/>
      <c r="F83" s="55" t="str">
        <f>F6</f>
        <v>Výměna svítidel v PN Horní Beřkovice</v>
      </c>
      <c r="G83" s="55"/>
      <c r="H83" s="55"/>
      <c r="I83" s="55"/>
      <c r="J83" s="16"/>
      <c r="K83" s="19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</row>
    <row r="84" spans="1:46" s="20" customFormat="1" ht="16.5" customHeight="1" x14ac:dyDescent="0.2">
      <c r="A84" s="16"/>
      <c r="B84" s="17"/>
      <c r="C84" s="16"/>
      <c r="D84" s="16"/>
      <c r="E84" s="14"/>
      <c r="F84" s="15"/>
      <c r="G84" s="15"/>
      <c r="H84" s="15"/>
      <c r="I84" s="16"/>
      <c r="J84" s="16"/>
      <c r="K84" s="19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</row>
    <row r="85" spans="1:46" s="20" customFormat="1" ht="12" customHeight="1" x14ac:dyDescent="0.2">
      <c r="A85" s="16"/>
      <c r="B85" s="17"/>
      <c r="C85" s="12" t="s">
        <v>52</v>
      </c>
      <c r="D85" s="16"/>
      <c r="E85" s="16"/>
      <c r="F85" s="18" t="str">
        <f>F8</f>
        <v>Budova J - prádelna, budova K - stravovací provoz, budova G - odd.4A, budova H - odd.3B, budova V - odd.7B., budova D - odd. 2B</v>
      </c>
      <c r="G85" s="18"/>
      <c r="H85" s="18"/>
      <c r="I85" s="18"/>
      <c r="J85" s="56"/>
      <c r="K85" s="19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</row>
    <row r="86" spans="1:46" s="20" customFormat="1" ht="14.25" customHeight="1" x14ac:dyDescent="0.2">
      <c r="A86" s="16"/>
      <c r="B86" s="17"/>
      <c r="C86" s="16"/>
      <c r="D86" s="16"/>
      <c r="E86" s="21"/>
      <c r="F86" s="18"/>
      <c r="G86" s="18"/>
      <c r="H86" s="18"/>
      <c r="I86" s="18"/>
      <c r="J86" s="56"/>
      <c r="K86" s="19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</row>
    <row r="87" spans="1:46" s="20" customFormat="1" ht="6.95" customHeight="1" x14ac:dyDescent="0.2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9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</row>
    <row r="88" spans="1:46" s="20" customFormat="1" ht="12" customHeight="1" x14ac:dyDescent="0.2">
      <c r="A88" s="16"/>
      <c r="B88" s="17"/>
      <c r="C88" s="12" t="s">
        <v>8</v>
      </c>
      <c r="D88" s="16"/>
      <c r="E88" s="16"/>
      <c r="F88" s="22" t="str">
        <f>F12</f>
        <v>Podřipská 1, 411 85 Horní Beřkovice</v>
      </c>
      <c r="G88" s="16"/>
      <c r="H88" s="16"/>
      <c r="I88" s="12" t="s">
        <v>9</v>
      </c>
      <c r="J88" s="57" t="s">
        <v>191</v>
      </c>
      <c r="K88" s="19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</row>
    <row r="89" spans="1:46" s="20" customFormat="1" ht="6.95" customHeight="1" x14ac:dyDescent="0.2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9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</row>
    <row r="90" spans="1:46" s="20" customFormat="1" ht="15.2" customHeight="1" x14ac:dyDescent="0.2">
      <c r="A90" s="16"/>
      <c r="B90" s="17"/>
      <c r="C90" s="12" t="s">
        <v>10</v>
      </c>
      <c r="D90" s="16"/>
      <c r="E90" s="16"/>
      <c r="F90" s="22" t="str">
        <f>F15</f>
        <v>Psychiatrická nemocnice Horní Beřkovice</v>
      </c>
      <c r="G90" s="16"/>
      <c r="H90" s="16"/>
      <c r="I90" s="12" t="s">
        <v>14</v>
      </c>
      <c r="J90" s="58"/>
      <c r="K90" s="19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</row>
    <row r="91" spans="1:46" s="20" customFormat="1" ht="15.2" customHeight="1" x14ac:dyDescent="0.2">
      <c r="A91" s="16"/>
      <c r="B91" s="17"/>
      <c r="C91" s="12" t="s">
        <v>13</v>
      </c>
      <c r="D91" s="16"/>
      <c r="E91" s="16"/>
      <c r="F91" s="22"/>
      <c r="G91" s="16"/>
      <c r="H91" s="16"/>
      <c r="I91" s="12" t="s">
        <v>16</v>
      </c>
      <c r="J91" s="58"/>
      <c r="K91" s="19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</row>
    <row r="92" spans="1:46" s="20" customFormat="1" ht="10.35" customHeight="1" x14ac:dyDescent="0.2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9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</row>
    <row r="93" spans="1:46" s="20" customFormat="1" ht="29.25" customHeight="1" x14ac:dyDescent="0.2">
      <c r="A93" s="16"/>
      <c r="B93" s="17"/>
      <c r="C93" s="59" t="s">
        <v>54</v>
      </c>
      <c r="D93" s="38"/>
      <c r="E93" s="38"/>
      <c r="F93" s="38"/>
      <c r="G93" s="38"/>
      <c r="H93" s="38"/>
      <c r="I93" s="38"/>
      <c r="J93" s="60" t="s">
        <v>55</v>
      </c>
      <c r="K93" s="19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</row>
    <row r="94" spans="1:46" s="20" customFormat="1" ht="10.35" customHeight="1" x14ac:dyDescent="0.2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9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</row>
    <row r="95" spans="1:46" s="20" customFormat="1" ht="22.9" customHeight="1" x14ac:dyDescent="0.2">
      <c r="A95" s="16"/>
      <c r="B95" s="17"/>
      <c r="C95" s="61" t="s">
        <v>56</v>
      </c>
      <c r="D95" s="16"/>
      <c r="E95" s="16"/>
      <c r="F95" s="16"/>
      <c r="G95" s="16"/>
      <c r="H95" s="16"/>
      <c r="I95" s="16"/>
      <c r="J95" s="33">
        <f>J125</f>
        <v>0</v>
      </c>
      <c r="K95" s="19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T95" s="6" t="s">
        <v>57</v>
      </c>
    </row>
    <row r="96" spans="1:46" s="62" customFormat="1" ht="24.95" customHeight="1" x14ac:dyDescent="0.2">
      <c r="B96" s="63"/>
      <c r="D96" s="64" t="s">
        <v>58</v>
      </c>
      <c r="E96" s="65"/>
      <c r="F96" s="65"/>
      <c r="G96" s="65"/>
      <c r="H96" s="65"/>
      <c r="I96" s="65"/>
      <c r="J96" s="66">
        <f>J126</f>
        <v>0</v>
      </c>
      <c r="K96" s="63"/>
    </row>
    <row r="97" spans="1:30" s="67" customFormat="1" ht="19.899999999999999" customHeight="1" x14ac:dyDescent="0.2">
      <c r="B97" s="68"/>
      <c r="D97" s="69" t="s">
        <v>59</v>
      </c>
      <c r="E97" s="70"/>
      <c r="F97" s="70"/>
      <c r="G97" s="70"/>
      <c r="H97" s="70"/>
      <c r="I97" s="70"/>
      <c r="J97" s="71">
        <f>J127</f>
        <v>0</v>
      </c>
      <c r="K97" s="68"/>
    </row>
    <row r="98" spans="1:30" s="67" customFormat="1" ht="19.899999999999999" customHeight="1" x14ac:dyDescent="0.2">
      <c r="B98" s="68"/>
      <c r="D98" s="69" t="s">
        <v>140</v>
      </c>
      <c r="E98" s="70"/>
      <c r="F98" s="70"/>
      <c r="G98" s="70"/>
      <c r="H98" s="70"/>
      <c r="I98" s="70"/>
      <c r="J98" s="71">
        <f>J132</f>
        <v>0</v>
      </c>
      <c r="K98" s="68"/>
    </row>
    <row r="99" spans="1:30" s="67" customFormat="1" ht="19.899999999999999" customHeight="1" x14ac:dyDescent="0.2">
      <c r="B99" s="68"/>
      <c r="D99" s="69" t="s">
        <v>60</v>
      </c>
      <c r="E99" s="70"/>
      <c r="F99" s="70"/>
      <c r="G99" s="70"/>
      <c r="H99" s="70"/>
      <c r="I99" s="70"/>
      <c r="J99" s="71">
        <f>J138</f>
        <v>0</v>
      </c>
      <c r="K99" s="68"/>
    </row>
    <row r="100" spans="1:30" s="62" customFormat="1" ht="24.95" customHeight="1" x14ac:dyDescent="0.2">
      <c r="B100" s="63"/>
      <c r="D100" s="64" t="s">
        <v>61</v>
      </c>
      <c r="E100" s="65"/>
      <c r="F100" s="65"/>
      <c r="G100" s="65"/>
      <c r="H100" s="65"/>
      <c r="I100" s="65"/>
      <c r="J100" s="66">
        <f>J140</f>
        <v>0</v>
      </c>
      <c r="K100" s="63"/>
    </row>
    <row r="101" spans="1:30" s="67" customFormat="1" ht="19.899999999999999" customHeight="1" x14ac:dyDescent="0.2">
      <c r="B101" s="68"/>
      <c r="D101" s="69" t="s">
        <v>62</v>
      </c>
      <c r="E101" s="70"/>
      <c r="F101" s="70"/>
      <c r="G101" s="70"/>
      <c r="H101" s="70"/>
      <c r="I101" s="70"/>
      <c r="J101" s="71">
        <f>J141</f>
        <v>0</v>
      </c>
      <c r="K101" s="68"/>
    </row>
    <row r="102" spans="1:30" s="62" customFormat="1" ht="24.95" customHeight="1" x14ac:dyDescent="0.2">
      <c r="B102" s="63"/>
      <c r="D102" s="64" t="s">
        <v>63</v>
      </c>
      <c r="E102" s="65"/>
      <c r="F102" s="65"/>
      <c r="G102" s="65"/>
      <c r="H102" s="65"/>
      <c r="I102" s="65"/>
      <c r="J102" s="66">
        <f>J156</f>
        <v>0</v>
      </c>
      <c r="K102" s="63"/>
    </row>
    <row r="103" spans="1:30" s="67" customFormat="1" ht="19.899999999999999" customHeight="1" x14ac:dyDescent="0.2">
      <c r="B103" s="68"/>
      <c r="D103" s="69" t="s">
        <v>64</v>
      </c>
      <c r="E103" s="70"/>
      <c r="F103" s="70"/>
      <c r="G103" s="70"/>
      <c r="H103" s="70"/>
      <c r="I103" s="70"/>
      <c r="J103" s="71">
        <f>J157</f>
        <v>0</v>
      </c>
      <c r="K103" s="68"/>
    </row>
    <row r="104" spans="1:30" s="67" customFormat="1" ht="19.899999999999999" customHeight="1" x14ac:dyDescent="0.2">
      <c r="B104" s="68"/>
      <c r="D104" s="69" t="s">
        <v>65</v>
      </c>
      <c r="E104" s="70"/>
      <c r="F104" s="70"/>
      <c r="G104" s="70"/>
      <c r="H104" s="70"/>
      <c r="I104" s="70"/>
      <c r="J104" s="71">
        <f>J159</f>
        <v>0</v>
      </c>
      <c r="K104" s="68"/>
    </row>
    <row r="105" spans="1:30" s="67" customFormat="1" ht="19.899999999999999" customHeight="1" x14ac:dyDescent="0.2">
      <c r="B105" s="68"/>
      <c r="D105" s="69" t="s">
        <v>66</v>
      </c>
      <c r="E105" s="70"/>
      <c r="F105" s="70"/>
      <c r="G105" s="70"/>
      <c r="H105" s="70"/>
      <c r="I105" s="70"/>
      <c r="J105" s="71">
        <f>J161</f>
        <v>0</v>
      </c>
      <c r="K105" s="68"/>
    </row>
    <row r="106" spans="1:30" s="20" customFormat="1" ht="21.75" customHeight="1" x14ac:dyDescent="0.2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9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 s="20" customFormat="1" ht="6.95" customHeight="1" x14ac:dyDescent="0.2">
      <c r="A107" s="16"/>
      <c r="B107" s="51"/>
      <c r="C107" s="52"/>
      <c r="D107" s="52"/>
      <c r="E107" s="52"/>
      <c r="F107" s="52"/>
      <c r="G107" s="52"/>
      <c r="H107" s="52"/>
      <c r="I107" s="52"/>
      <c r="J107" s="52"/>
      <c r="K107" s="19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11" spans="1:30" s="20" customFormat="1" ht="6.95" customHeight="1" x14ac:dyDescent="0.2">
      <c r="A111" s="16"/>
      <c r="B111" s="53"/>
      <c r="C111" s="54"/>
      <c r="D111" s="54"/>
      <c r="E111" s="54"/>
      <c r="F111" s="54"/>
      <c r="G111" s="54"/>
      <c r="H111" s="54"/>
      <c r="I111" s="54"/>
      <c r="J111" s="54"/>
      <c r="K111" s="19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1:30" s="20" customFormat="1" ht="24.95" customHeight="1" x14ac:dyDescent="0.2">
      <c r="A112" s="16"/>
      <c r="B112" s="17"/>
      <c r="C112" s="10" t="s">
        <v>67</v>
      </c>
      <c r="D112" s="16"/>
      <c r="E112" s="16"/>
      <c r="F112" s="16"/>
      <c r="G112" s="16"/>
      <c r="H112" s="16"/>
      <c r="I112" s="16"/>
      <c r="J112" s="16"/>
      <c r="K112" s="19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</row>
    <row r="113" spans="1:64" s="20" customFormat="1" ht="6.95" customHeight="1" x14ac:dyDescent="0.2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9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64" s="20" customFormat="1" ht="12" customHeight="1" x14ac:dyDescent="0.2">
      <c r="A114" s="16"/>
      <c r="B114" s="17"/>
      <c r="C114" s="12" t="s">
        <v>5</v>
      </c>
      <c r="D114" s="16"/>
      <c r="E114" s="16"/>
      <c r="F114" s="55" t="str">
        <f>F83</f>
        <v>Výměna svítidel v PN Horní Beřkovice</v>
      </c>
      <c r="G114" s="55"/>
      <c r="H114" s="55"/>
      <c r="I114" s="16"/>
      <c r="J114" s="16"/>
      <c r="K114" s="19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:64" s="20" customFormat="1" ht="16.5" customHeight="1" x14ac:dyDescent="0.2">
      <c r="A115" s="16"/>
      <c r="B115" s="17"/>
      <c r="C115" s="16"/>
      <c r="D115" s="16"/>
      <c r="E115" s="14"/>
      <c r="F115" s="15"/>
      <c r="G115" s="15"/>
      <c r="H115" s="15"/>
      <c r="I115" s="16"/>
      <c r="J115" s="16"/>
      <c r="K115" s="19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:64" s="20" customFormat="1" ht="12" customHeight="1" x14ac:dyDescent="0.2">
      <c r="A116" s="16"/>
      <c r="B116" s="17"/>
      <c r="C116" s="12" t="s">
        <v>52</v>
      </c>
      <c r="D116" s="16"/>
      <c r="E116" s="16"/>
      <c r="F116" s="18" t="str">
        <f>F85</f>
        <v>Budova J - prádelna, budova K - stravovací provoz, budova G - odd.4A, budova H - odd.3B, budova V - odd.7B., budova D - odd. 2B</v>
      </c>
      <c r="G116" s="18"/>
      <c r="H116" s="18"/>
      <c r="I116" s="18"/>
      <c r="J116" s="56"/>
      <c r="K116" s="19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</row>
    <row r="117" spans="1:64" s="20" customFormat="1" ht="30" customHeight="1" x14ac:dyDescent="0.2">
      <c r="A117" s="16"/>
      <c r="B117" s="17"/>
      <c r="C117" s="16"/>
      <c r="D117" s="16"/>
      <c r="E117" s="21"/>
      <c r="F117" s="18"/>
      <c r="G117" s="18"/>
      <c r="H117" s="18"/>
      <c r="I117" s="18"/>
      <c r="J117" s="56"/>
      <c r="K117" s="19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</row>
    <row r="118" spans="1:64" s="20" customFormat="1" ht="6.95" customHeight="1" x14ac:dyDescent="0.2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9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</row>
    <row r="119" spans="1:64" s="20" customFormat="1" ht="12" customHeight="1" x14ac:dyDescent="0.2">
      <c r="A119" s="16"/>
      <c r="B119" s="17"/>
      <c r="C119" s="12" t="s">
        <v>8</v>
      </c>
      <c r="D119" s="16"/>
      <c r="E119" s="16"/>
      <c r="F119" s="22" t="str">
        <f>F88</f>
        <v>Podřipská 1, 411 85 Horní Beřkovice</v>
      </c>
      <c r="G119" s="16"/>
      <c r="H119" s="16"/>
      <c r="I119" s="12" t="s">
        <v>9</v>
      </c>
      <c r="J119" s="23">
        <v>44872</v>
      </c>
      <c r="K119" s="19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:64" s="20" customFormat="1" ht="6.95" customHeight="1" x14ac:dyDescent="0.2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9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:64" s="20" customFormat="1" ht="15.2" customHeight="1" x14ac:dyDescent="0.2">
      <c r="A121" s="16"/>
      <c r="B121" s="17"/>
      <c r="C121" s="12" t="s">
        <v>10</v>
      </c>
      <c r="D121" s="16"/>
      <c r="E121" s="16"/>
      <c r="F121" s="22" t="str">
        <f>F90</f>
        <v>Psychiatrická nemocnice Horní Beřkovice</v>
      </c>
      <c r="G121" s="16"/>
      <c r="H121" s="16"/>
      <c r="I121" s="12" t="s">
        <v>14</v>
      </c>
      <c r="J121" s="58"/>
      <c r="K121" s="19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1:64" s="20" customFormat="1" ht="15.2" customHeight="1" x14ac:dyDescent="0.2">
      <c r="A122" s="16"/>
      <c r="B122" s="17"/>
      <c r="C122" s="12" t="s">
        <v>13</v>
      </c>
      <c r="D122" s="16"/>
      <c r="E122" s="16"/>
      <c r="F122" s="22" t="str">
        <f>IF(E18="","",E18)</f>
        <v/>
      </c>
      <c r="G122" s="16"/>
      <c r="H122" s="16"/>
      <c r="I122" s="12" t="s">
        <v>16</v>
      </c>
      <c r="J122" s="58"/>
      <c r="K122" s="19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1:64" s="20" customFormat="1" ht="10.35" customHeight="1" x14ac:dyDescent="0.2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9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1:64" s="80" customFormat="1" ht="29.25" customHeight="1" x14ac:dyDescent="0.2">
      <c r="A124" s="72"/>
      <c r="B124" s="73"/>
      <c r="C124" s="74" t="s">
        <v>68</v>
      </c>
      <c r="D124" s="75" t="s">
        <v>38</v>
      </c>
      <c r="E124" s="75" t="s">
        <v>36</v>
      </c>
      <c r="F124" s="75" t="s">
        <v>37</v>
      </c>
      <c r="G124" s="75" t="s">
        <v>69</v>
      </c>
      <c r="H124" s="75" t="s">
        <v>70</v>
      </c>
      <c r="I124" s="75" t="s">
        <v>71</v>
      </c>
      <c r="J124" s="75" t="s">
        <v>55</v>
      </c>
      <c r="K124" s="76"/>
      <c r="L124" s="77" t="s">
        <v>0</v>
      </c>
      <c r="M124" s="78" t="s">
        <v>22</v>
      </c>
      <c r="N124" s="78" t="s">
        <v>72</v>
      </c>
      <c r="O124" s="78" t="s">
        <v>73</v>
      </c>
      <c r="P124" s="78" t="s">
        <v>74</v>
      </c>
      <c r="Q124" s="78" t="s">
        <v>75</v>
      </c>
      <c r="R124" s="78" t="s">
        <v>76</v>
      </c>
      <c r="S124" s="79" t="s">
        <v>77</v>
      </c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</row>
    <row r="125" spans="1:64" s="20" customFormat="1" ht="22.9" customHeight="1" x14ac:dyDescent="0.25">
      <c r="A125" s="16"/>
      <c r="B125" s="17"/>
      <c r="C125" s="81" t="s">
        <v>78</v>
      </c>
      <c r="D125" s="16"/>
      <c r="E125" s="16"/>
      <c r="F125" s="16"/>
      <c r="G125" s="16"/>
      <c r="H125" s="16"/>
      <c r="I125" s="16"/>
      <c r="J125" s="82">
        <f>BJ125</f>
        <v>0</v>
      </c>
      <c r="K125" s="17"/>
      <c r="L125" s="83"/>
      <c r="M125" s="84"/>
      <c r="N125" s="31"/>
      <c r="O125" s="85">
        <f>O126+O140+O156</f>
        <v>233.608475</v>
      </c>
      <c r="P125" s="31"/>
      <c r="Q125" s="85">
        <f>Q126+Q140+Q156</f>
        <v>0.83760000000000012</v>
      </c>
      <c r="R125" s="31"/>
      <c r="S125" s="86">
        <f>S126+S140+S156</f>
        <v>0.40325</v>
      </c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S125" s="6" t="s">
        <v>39</v>
      </c>
      <c r="AT125" s="6" t="s">
        <v>57</v>
      </c>
      <c r="BJ125" s="87">
        <f>BJ126+BJ140+BJ156</f>
        <v>0</v>
      </c>
    </row>
    <row r="126" spans="1:64" s="88" customFormat="1" ht="25.9" customHeight="1" x14ac:dyDescent="0.2">
      <c r="B126" s="89"/>
      <c r="D126" s="90" t="s">
        <v>39</v>
      </c>
      <c r="E126" s="91" t="s">
        <v>79</v>
      </c>
      <c r="F126" s="91" t="s">
        <v>80</v>
      </c>
      <c r="J126" s="92">
        <f>BJ126</f>
        <v>0</v>
      </c>
      <c r="K126" s="89"/>
      <c r="L126" s="93"/>
      <c r="M126" s="94"/>
      <c r="N126" s="94"/>
      <c r="O126" s="95">
        <f>O127+O132+O138</f>
        <v>17.785235</v>
      </c>
      <c r="P126" s="94"/>
      <c r="Q126" s="95">
        <f>Q127+Q132+Q138</f>
        <v>7.7999999999999996E-3</v>
      </c>
      <c r="R126" s="94"/>
      <c r="S126" s="96">
        <f>S127+S132+S138</f>
        <v>0</v>
      </c>
      <c r="AQ126" s="90" t="s">
        <v>41</v>
      </c>
      <c r="AS126" s="97" t="s">
        <v>39</v>
      </c>
      <c r="AT126" s="97" t="s">
        <v>40</v>
      </c>
      <c r="AX126" s="90" t="s">
        <v>81</v>
      </c>
      <c r="BJ126" s="98">
        <f>BJ127+BJ132+BJ138</f>
        <v>0</v>
      </c>
    </row>
    <row r="127" spans="1:64" s="88" customFormat="1" ht="22.9" customHeight="1" x14ac:dyDescent="0.2">
      <c r="B127" s="89"/>
      <c r="D127" s="90" t="s">
        <v>39</v>
      </c>
      <c r="E127" s="99" t="s">
        <v>82</v>
      </c>
      <c r="F127" s="99" t="s">
        <v>83</v>
      </c>
      <c r="J127" s="100">
        <f>BJ127</f>
        <v>0</v>
      </c>
      <c r="K127" s="89"/>
      <c r="L127" s="93"/>
      <c r="M127" s="94"/>
      <c r="N127" s="94"/>
      <c r="O127" s="95">
        <f>SUM(O128:O131)</f>
        <v>13.5</v>
      </c>
      <c r="P127" s="94"/>
      <c r="Q127" s="95">
        <f>SUM(Q128:Q131)</f>
        <v>7.7999999999999996E-3</v>
      </c>
      <c r="R127" s="94"/>
      <c r="S127" s="96">
        <f>SUM(S128:S131)</f>
        <v>0</v>
      </c>
      <c r="AQ127" s="90" t="s">
        <v>41</v>
      </c>
      <c r="AS127" s="97" t="s">
        <v>39</v>
      </c>
      <c r="AT127" s="97" t="s">
        <v>41</v>
      </c>
      <c r="AX127" s="90" t="s">
        <v>81</v>
      </c>
      <c r="BJ127" s="98">
        <f>SUM(BJ128:BJ131)</f>
        <v>0</v>
      </c>
    </row>
    <row r="128" spans="1:64" s="20" customFormat="1" ht="33" customHeight="1" x14ac:dyDescent="0.2">
      <c r="A128" s="16"/>
      <c r="B128" s="17"/>
      <c r="C128" s="101" t="s">
        <v>41</v>
      </c>
      <c r="D128" s="101" t="s">
        <v>84</v>
      </c>
      <c r="E128" s="102" t="s">
        <v>85</v>
      </c>
      <c r="F128" s="103" t="s">
        <v>86</v>
      </c>
      <c r="G128" s="104" t="s">
        <v>87</v>
      </c>
      <c r="H128" s="105">
        <v>60</v>
      </c>
      <c r="I128" s="2">
        <v>0</v>
      </c>
      <c r="J128" s="106">
        <f>ROUND(I128*H128,2)</f>
        <v>0</v>
      </c>
      <c r="K128" s="17"/>
      <c r="L128" s="107" t="s">
        <v>0</v>
      </c>
      <c r="M128" s="108" t="s">
        <v>23</v>
      </c>
      <c r="N128" s="109">
        <v>0.105</v>
      </c>
      <c r="O128" s="109">
        <f>N128*H128</f>
        <v>6.3</v>
      </c>
      <c r="P128" s="109">
        <v>1.2999999999999999E-4</v>
      </c>
      <c r="Q128" s="109">
        <f>P128*H128</f>
        <v>7.7999999999999996E-3</v>
      </c>
      <c r="R128" s="109">
        <v>0</v>
      </c>
      <c r="S128" s="110">
        <f>R128*H128</f>
        <v>0</v>
      </c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Q128" s="111" t="s">
        <v>88</v>
      </c>
      <c r="AS128" s="111" t="s">
        <v>84</v>
      </c>
      <c r="AT128" s="111" t="s">
        <v>42</v>
      </c>
      <c r="AX128" s="6" t="s">
        <v>81</v>
      </c>
      <c r="BD128" s="112">
        <f>IF(M128="základní",J128,0)</f>
        <v>0</v>
      </c>
      <c r="BE128" s="112">
        <f>IF(M128="snížená",J128,0)</f>
        <v>0</v>
      </c>
      <c r="BF128" s="112">
        <f>IF(M128="zákl. přenesená",J128,0)</f>
        <v>0</v>
      </c>
      <c r="BG128" s="112">
        <f>IF(M128="sníž. přenesená",J128,0)</f>
        <v>0</v>
      </c>
      <c r="BH128" s="112">
        <f>IF(M128="nulová",J128,0)</f>
        <v>0</v>
      </c>
      <c r="BI128" s="6" t="s">
        <v>41</v>
      </c>
      <c r="BJ128" s="112">
        <f>ROUND(I128*H128,2)</f>
        <v>0</v>
      </c>
      <c r="BK128" s="6" t="s">
        <v>88</v>
      </c>
      <c r="BL128" s="111" t="s">
        <v>162</v>
      </c>
    </row>
    <row r="129" spans="1:64" s="20" customFormat="1" ht="24.2" customHeight="1" x14ac:dyDescent="0.2">
      <c r="A129" s="16"/>
      <c r="B129" s="17"/>
      <c r="C129" s="101" t="s">
        <v>42</v>
      </c>
      <c r="D129" s="101" t="s">
        <v>84</v>
      </c>
      <c r="E129" s="102" t="s">
        <v>89</v>
      </c>
      <c r="F129" s="103" t="s">
        <v>90</v>
      </c>
      <c r="G129" s="104" t="s">
        <v>91</v>
      </c>
      <c r="H129" s="105">
        <v>8</v>
      </c>
      <c r="I129" s="2">
        <v>0</v>
      </c>
      <c r="J129" s="106">
        <f>ROUND(I129*H129,2)</f>
        <v>0</v>
      </c>
      <c r="K129" s="17"/>
      <c r="L129" s="107" t="s">
        <v>0</v>
      </c>
      <c r="M129" s="108" t="s">
        <v>23</v>
      </c>
      <c r="N129" s="109">
        <v>0.9</v>
      </c>
      <c r="O129" s="109">
        <f>N129*H129</f>
        <v>7.2</v>
      </c>
      <c r="P129" s="109">
        <v>0</v>
      </c>
      <c r="Q129" s="109">
        <f>P129*H129</f>
        <v>0</v>
      </c>
      <c r="R129" s="109">
        <v>0</v>
      </c>
      <c r="S129" s="110">
        <f>R129*H129</f>
        <v>0</v>
      </c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Q129" s="111" t="s">
        <v>88</v>
      </c>
      <c r="AS129" s="111" t="s">
        <v>84</v>
      </c>
      <c r="AT129" s="111" t="s">
        <v>42</v>
      </c>
      <c r="AX129" s="6" t="s">
        <v>81</v>
      </c>
      <c r="BD129" s="112">
        <f>IF(M129="základní",J129,0)</f>
        <v>0</v>
      </c>
      <c r="BE129" s="112">
        <f>IF(M129="snížená",J129,0)</f>
        <v>0</v>
      </c>
      <c r="BF129" s="112">
        <f>IF(M129="zákl. přenesená",J129,0)</f>
        <v>0</v>
      </c>
      <c r="BG129" s="112">
        <f>IF(M129="sníž. přenesená",J129,0)</f>
        <v>0</v>
      </c>
      <c r="BH129" s="112">
        <f>IF(M129="nulová",J129,0)</f>
        <v>0</v>
      </c>
      <c r="BI129" s="6" t="s">
        <v>41</v>
      </c>
      <c r="BJ129" s="112">
        <f>ROUND(I129*H129,2)</f>
        <v>0</v>
      </c>
      <c r="BK129" s="6" t="s">
        <v>88</v>
      </c>
      <c r="BL129" s="111" t="s">
        <v>163</v>
      </c>
    </row>
    <row r="130" spans="1:64" s="20" customFormat="1" ht="24.2" customHeight="1" x14ac:dyDescent="0.2">
      <c r="A130" s="16"/>
      <c r="B130" s="17"/>
      <c r="C130" s="101" t="s">
        <v>92</v>
      </c>
      <c r="D130" s="101" t="s">
        <v>84</v>
      </c>
      <c r="E130" s="102" t="s">
        <v>93</v>
      </c>
      <c r="F130" s="103" t="s">
        <v>94</v>
      </c>
      <c r="G130" s="104" t="s">
        <v>91</v>
      </c>
      <c r="H130" s="105">
        <v>1350</v>
      </c>
      <c r="I130" s="2">
        <v>0</v>
      </c>
      <c r="J130" s="106">
        <f>ROUND(I130*H130,2)</f>
        <v>0</v>
      </c>
      <c r="K130" s="17"/>
      <c r="L130" s="107" t="s">
        <v>0</v>
      </c>
      <c r="M130" s="108" t="s">
        <v>23</v>
      </c>
      <c r="N130" s="109">
        <v>0</v>
      </c>
      <c r="O130" s="109">
        <f>N130*H130</f>
        <v>0</v>
      </c>
      <c r="P130" s="109">
        <v>0</v>
      </c>
      <c r="Q130" s="109">
        <f>P130*H130</f>
        <v>0</v>
      </c>
      <c r="R130" s="109">
        <v>0</v>
      </c>
      <c r="S130" s="110">
        <f>R130*H130</f>
        <v>0</v>
      </c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Q130" s="111" t="s">
        <v>88</v>
      </c>
      <c r="AS130" s="111" t="s">
        <v>84</v>
      </c>
      <c r="AT130" s="111" t="s">
        <v>42</v>
      </c>
      <c r="AX130" s="6" t="s">
        <v>81</v>
      </c>
      <c r="BD130" s="112">
        <f>IF(M130="základní",J130,0)</f>
        <v>0</v>
      </c>
      <c r="BE130" s="112">
        <f>IF(M130="snížená",J130,0)</f>
        <v>0</v>
      </c>
      <c r="BF130" s="112">
        <f>IF(M130="zákl. přenesená",J130,0)</f>
        <v>0</v>
      </c>
      <c r="BG130" s="112">
        <f>IF(M130="sníž. přenesená",J130,0)</f>
        <v>0</v>
      </c>
      <c r="BH130" s="112">
        <f>IF(M130="nulová",J130,0)</f>
        <v>0</v>
      </c>
      <c r="BI130" s="6" t="s">
        <v>41</v>
      </c>
      <c r="BJ130" s="112">
        <f>ROUND(I130*H130,2)</f>
        <v>0</v>
      </c>
      <c r="BK130" s="6" t="s">
        <v>88</v>
      </c>
      <c r="BL130" s="111" t="s">
        <v>164</v>
      </c>
    </row>
    <row r="131" spans="1:64" s="113" customFormat="1" x14ac:dyDescent="0.2">
      <c r="B131" s="114"/>
      <c r="D131" s="115" t="s">
        <v>95</v>
      </c>
      <c r="F131" s="116" t="s">
        <v>165</v>
      </c>
      <c r="H131" s="117">
        <v>1350</v>
      </c>
      <c r="K131" s="114"/>
      <c r="L131" s="118"/>
      <c r="M131" s="119"/>
      <c r="N131" s="119"/>
      <c r="O131" s="119"/>
      <c r="P131" s="119"/>
      <c r="Q131" s="119"/>
      <c r="R131" s="119"/>
      <c r="S131" s="120"/>
      <c r="AS131" s="121" t="s">
        <v>95</v>
      </c>
      <c r="AT131" s="121" t="s">
        <v>42</v>
      </c>
      <c r="AU131" s="113" t="s">
        <v>42</v>
      </c>
      <c r="AV131" s="113" t="s">
        <v>1</v>
      </c>
      <c r="AW131" s="113" t="s">
        <v>41</v>
      </c>
      <c r="AX131" s="121" t="s">
        <v>81</v>
      </c>
    </row>
    <row r="132" spans="1:64" s="88" customFormat="1" ht="22.9" customHeight="1" x14ac:dyDescent="0.2">
      <c r="B132" s="89"/>
      <c r="D132" s="90" t="s">
        <v>39</v>
      </c>
      <c r="E132" s="99" t="s">
        <v>141</v>
      </c>
      <c r="F132" s="99" t="s">
        <v>142</v>
      </c>
      <c r="J132" s="100">
        <f>BJ132</f>
        <v>0</v>
      </c>
      <c r="K132" s="89"/>
      <c r="L132" s="93"/>
      <c r="M132" s="94"/>
      <c r="N132" s="94"/>
      <c r="O132" s="95">
        <f>SUM(O133:O137)</f>
        <v>1.5092350000000001</v>
      </c>
      <c r="P132" s="94"/>
      <c r="Q132" s="95">
        <f>SUM(Q133:Q137)</f>
        <v>0</v>
      </c>
      <c r="R132" s="94"/>
      <c r="S132" s="96">
        <f>SUM(S133:S137)</f>
        <v>0</v>
      </c>
      <c r="AQ132" s="90" t="s">
        <v>41</v>
      </c>
      <c r="AS132" s="97" t="s">
        <v>39</v>
      </c>
      <c r="AT132" s="97" t="s">
        <v>41</v>
      </c>
      <c r="AX132" s="90" t="s">
        <v>81</v>
      </c>
      <c r="BJ132" s="98">
        <f>SUM(BJ133:BJ137)</f>
        <v>0</v>
      </c>
    </row>
    <row r="133" spans="1:64" s="20" customFormat="1" ht="33" customHeight="1" x14ac:dyDescent="0.2">
      <c r="A133" s="16"/>
      <c r="B133" s="17"/>
      <c r="C133" s="101" t="s">
        <v>88</v>
      </c>
      <c r="D133" s="101" t="s">
        <v>84</v>
      </c>
      <c r="E133" s="102" t="s">
        <v>143</v>
      </c>
      <c r="F133" s="103" t="s">
        <v>144</v>
      </c>
      <c r="G133" s="104" t="s">
        <v>100</v>
      </c>
      <c r="H133" s="105">
        <v>0.40300000000000002</v>
      </c>
      <c r="I133" s="2">
        <v>0</v>
      </c>
      <c r="J133" s="106">
        <f>ROUND(I133*H133,2)</f>
        <v>0</v>
      </c>
      <c r="K133" s="17"/>
      <c r="L133" s="107" t="s">
        <v>0</v>
      </c>
      <c r="M133" s="108" t="s">
        <v>23</v>
      </c>
      <c r="N133" s="109">
        <v>3.31</v>
      </c>
      <c r="O133" s="109">
        <f>N133*H133</f>
        <v>1.3339300000000001</v>
      </c>
      <c r="P133" s="109">
        <v>0</v>
      </c>
      <c r="Q133" s="109">
        <f>P133*H133</f>
        <v>0</v>
      </c>
      <c r="R133" s="109">
        <v>0</v>
      </c>
      <c r="S133" s="110">
        <f>R133*H133</f>
        <v>0</v>
      </c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Q133" s="111" t="s">
        <v>88</v>
      </c>
      <c r="AS133" s="111" t="s">
        <v>84</v>
      </c>
      <c r="AT133" s="111" t="s">
        <v>42</v>
      </c>
      <c r="AX133" s="6" t="s">
        <v>81</v>
      </c>
      <c r="BD133" s="112">
        <f>IF(M133="základní",J133,0)</f>
        <v>0</v>
      </c>
      <c r="BE133" s="112">
        <f>IF(M133="snížená",J133,0)</f>
        <v>0</v>
      </c>
      <c r="BF133" s="112">
        <f>IF(M133="zákl. přenesená",J133,0)</f>
        <v>0</v>
      </c>
      <c r="BG133" s="112">
        <f>IF(M133="sníž. přenesená",J133,0)</f>
        <v>0</v>
      </c>
      <c r="BH133" s="112">
        <f>IF(M133="nulová",J133,0)</f>
        <v>0</v>
      </c>
      <c r="BI133" s="6" t="s">
        <v>41</v>
      </c>
      <c r="BJ133" s="112">
        <f>ROUND(I133*H133,2)</f>
        <v>0</v>
      </c>
      <c r="BK133" s="6" t="s">
        <v>88</v>
      </c>
      <c r="BL133" s="111" t="s">
        <v>166</v>
      </c>
    </row>
    <row r="134" spans="1:64" s="20" customFormat="1" ht="24.2" customHeight="1" x14ac:dyDescent="0.2">
      <c r="A134" s="16"/>
      <c r="B134" s="17"/>
      <c r="C134" s="101" t="s">
        <v>105</v>
      </c>
      <c r="D134" s="101" t="s">
        <v>84</v>
      </c>
      <c r="E134" s="102" t="s">
        <v>145</v>
      </c>
      <c r="F134" s="103" t="s">
        <v>146</v>
      </c>
      <c r="G134" s="104" t="s">
        <v>100</v>
      </c>
      <c r="H134" s="105">
        <v>12.09</v>
      </c>
      <c r="I134" s="2">
        <v>0</v>
      </c>
      <c r="J134" s="106">
        <f>ROUND(I134*H134,2)</f>
        <v>0</v>
      </c>
      <c r="K134" s="17"/>
      <c r="L134" s="107" t="s">
        <v>0</v>
      </c>
      <c r="M134" s="108" t="s">
        <v>23</v>
      </c>
      <c r="N134" s="109">
        <v>6.0000000000000001E-3</v>
      </c>
      <c r="O134" s="109">
        <f>N134*H134</f>
        <v>7.2540000000000007E-2</v>
      </c>
      <c r="P134" s="109">
        <v>0</v>
      </c>
      <c r="Q134" s="109">
        <f>P134*H134</f>
        <v>0</v>
      </c>
      <c r="R134" s="109">
        <v>0</v>
      </c>
      <c r="S134" s="110">
        <f>R134*H134</f>
        <v>0</v>
      </c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Q134" s="111" t="s">
        <v>88</v>
      </c>
      <c r="AS134" s="111" t="s">
        <v>84</v>
      </c>
      <c r="AT134" s="111" t="s">
        <v>42</v>
      </c>
      <c r="AX134" s="6" t="s">
        <v>81</v>
      </c>
      <c r="BD134" s="112">
        <f>IF(M134="základní",J134,0)</f>
        <v>0</v>
      </c>
      <c r="BE134" s="112">
        <f>IF(M134="snížená",J134,0)</f>
        <v>0</v>
      </c>
      <c r="BF134" s="112">
        <f>IF(M134="zákl. přenesená",J134,0)</f>
        <v>0</v>
      </c>
      <c r="BG134" s="112">
        <f>IF(M134="sníž. přenesená",J134,0)</f>
        <v>0</v>
      </c>
      <c r="BH134" s="112">
        <f>IF(M134="nulová",J134,0)</f>
        <v>0</v>
      </c>
      <c r="BI134" s="6" t="s">
        <v>41</v>
      </c>
      <c r="BJ134" s="112">
        <f>ROUND(I134*H134,2)</f>
        <v>0</v>
      </c>
      <c r="BK134" s="6" t="s">
        <v>88</v>
      </c>
      <c r="BL134" s="111" t="s">
        <v>167</v>
      </c>
    </row>
    <row r="135" spans="1:64" s="113" customFormat="1" x14ac:dyDescent="0.2">
      <c r="B135" s="114"/>
      <c r="D135" s="115" t="s">
        <v>95</v>
      </c>
      <c r="F135" s="116" t="s">
        <v>168</v>
      </c>
      <c r="H135" s="117">
        <v>12.09</v>
      </c>
      <c r="K135" s="114"/>
      <c r="L135" s="118"/>
      <c r="M135" s="119"/>
      <c r="N135" s="119"/>
      <c r="O135" s="119"/>
      <c r="P135" s="119"/>
      <c r="Q135" s="119"/>
      <c r="R135" s="119"/>
      <c r="S135" s="120"/>
      <c r="AS135" s="121" t="s">
        <v>95</v>
      </c>
      <c r="AT135" s="121" t="s">
        <v>42</v>
      </c>
      <c r="AU135" s="113" t="s">
        <v>42</v>
      </c>
      <c r="AV135" s="113" t="s">
        <v>1</v>
      </c>
      <c r="AW135" s="113" t="s">
        <v>41</v>
      </c>
      <c r="AX135" s="121" t="s">
        <v>81</v>
      </c>
    </row>
    <row r="136" spans="1:64" s="20" customFormat="1" ht="33" customHeight="1" x14ac:dyDescent="0.2">
      <c r="A136" s="16"/>
      <c r="B136" s="17"/>
      <c r="C136" s="101" t="s">
        <v>107</v>
      </c>
      <c r="D136" s="101" t="s">
        <v>84</v>
      </c>
      <c r="E136" s="102" t="s">
        <v>147</v>
      </c>
      <c r="F136" s="103" t="s">
        <v>148</v>
      </c>
      <c r="G136" s="104" t="s">
        <v>100</v>
      </c>
      <c r="H136" s="105">
        <v>0.40300000000000002</v>
      </c>
      <c r="I136" s="2">
        <v>0</v>
      </c>
      <c r="J136" s="106">
        <f>ROUND(I136*H136,2)</f>
        <v>0</v>
      </c>
      <c r="K136" s="17"/>
      <c r="L136" s="107" t="s">
        <v>0</v>
      </c>
      <c r="M136" s="108" t="s">
        <v>23</v>
      </c>
      <c r="N136" s="109">
        <v>0.255</v>
      </c>
      <c r="O136" s="109">
        <f>N136*H136</f>
        <v>0.10276500000000001</v>
      </c>
      <c r="P136" s="109">
        <v>0</v>
      </c>
      <c r="Q136" s="109">
        <f>P136*H136</f>
        <v>0</v>
      </c>
      <c r="R136" s="109">
        <v>0</v>
      </c>
      <c r="S136" s="110">
        <f>R136*H136</f>
        <v>0</v>
      </c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Q136" s="111" t="s">
        <v>88</v>
      </c>
      <c r="AS136" s="111" t="s">
        <v>84</v>
      </c>
      <c r="AT136" s="111" t="s">
        <v>42</v>
      </c>
      <c r="AX136" s="6" t="s">
        <v>81</v>
      </c>
      <c r="BD136" s="112">
        <f>IF(M136="základní",J136,0)</f>
        <v>0</v>
      </c>
      <c r="BE136" s="112">
        <f>IF(M136="snížená",J136,0)</f>
        <v>0</v>
      </c>
      <c r="BF136" s="112">
        <f>IF(M136="zákl. přenesená",J136,0)</f>
        <v>0</v>
      </c>
      <c r="BG136" s="112">
        <f>IF(M136="sníž. přenesená",J136,0)</f>
        <v>0</v>
      </c>
      <c r="BH136" s="112">
        <f>IF(M136="nulová",J136,0)</f>
        <v>0</v>
      </c>
      <c r="BI136" s="6" t="s">
        <v>41</v>
      </c>
      <c r="BJ136" s="112">
        <f>ROUND(I136*H136,2)</f>
        <v>0</v>
      </c>
      <c r="BK136" s="6" t="s">
        <v>88</v>
      </c>
      <c r="BL136" s="111" t="s">
        <v>169</v>
      </c>
    </row>
    <row r="137" spans="1:64" s="20" customFormat="1" ht="33" customHeight="1" x14ac:dyDescent="0.2">
      <c r="A137" s="16"/>
      <c r="B137" s="17"/>
      <c r="C137" s="101" t="s">
        <v>110</v>
      </c>
      <c r="D137" s="101" t="s">
        <v>84</v>
      </c>
      <c r="E137" s="102" t="s">
        <v>149</v>
      </c>
      <c r="F137" s="103" t="s">
        <v>150</v>
      </c>
      <c r="G137" s="104" t="s">
        <v>100</v>
      </c>
      <c r="H137" s="105">
        <v>0.40300000000000002</v>
      </c>
      <c r="I137" s="2">
        <v>0</v>
      </c>
      <c r="J137" s="106">
        <f>ROUND(I137*H137,2)</f>
        <v>0</v>
      </c>
      <c r="K137" s="17"/>
      <c r="L137" s="107" t="s">
        <v>0</v>
      </c>
      <c r="M137" s="108" t="s">
        <v>23</v>
      </c>
      <c r="N137" s="109">
        <v>0</v>
      </c>
      <c r="O137" s="109">
        <f>N137*H137</f>
        <v>0</v>
      </c>
      <c r="P137" s="109">
        <v>0</v>
      </c>
      <c r="Q137" s="109">
        <f>P137*H137</f>
        <v>0</v>
      </c>
      <c r="R137" s="109">
        <v>0</v>
      </c>
      <c r="S137" s="110">
        <f>R137*H137</f>
        <v>0</v>
      </c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Q137" s="111" t="s">
        <v>88</v>
      </c>
      <c r="AS137" s="111" t="s">
        <v>84</v>
      </c>
      <c r="AT137" s="111" t="s">
        <v>42</v>
      </c>
      <c r="AX137" s="6" t="s">
        <v>81</v>
      </c>
      <c r="BD137" s="112">
        <f>IF(M137="základní",J137,0)</f>
        <v>0</v>
      </c>
      <c r="BE137" s="112">
        <f>IF(M137="snížená",J137,0)</f>
        <v>0</v>
      </c>
      <c r="BF137" s="112">
        <f>IF(M137="zákl. přenesená",J137,0)</f>
        <v>0</v>
      </c>
      <c r="BG137" s="112">
        <f>IF(M137="sníž. přenesená",J137,0)</f>
        <v>0</v>
      </c>
      <c r="BH137" s="112">
        <f>IF(M137="nulová",J137,0)</f>
        <v>0</v>
      </c>
      <c r="BI137" s="6" t="s">
        <v>41</v>
      </c>
      <c r="BJ137" s="112">
        <f>ROUND(I137*H137,2)</f>
        <v>0</v>
      </c>
      <c r="BK137" s="6" t="s">
        <v>88</v>
      </c>
      <c r="BL137" s="111" t="s">
        <v>170</v>
      </c>
    </row>
    <row r="138" spans="1:64" s="88" customFormat="1" ht="22.9" customHeight="1" x14ac:dyDescent="0.2">
      <c r="B138" s="89"/>
      <c r="D138" s="90" t="s">
        <v>39</v>
      </c>
      <c r="E138" s="99" t="s">
        <v>96</v>
      </c>
      <c r="F138" s="99" t="s">
        <v>97</v>
      </c>
      <c r="J138" s="100">
        <f>BJ138</f>
        <v>0</v>
      </c>
      <c r="K138" s="89"/>
      <c r="L138" s="93"/>
      <c r="M138" s="94"/>
      <c r="N138" s="94"/>
      <c r="O138" s="95">
        <f>O139</f>
        <v>2.7759999999999998</v>
      </c>
      <c r="P138" s="94"/>
      <c r="Q138" s="95">
        <f>Q139</f>
        <v>0</v>
      </c>
      <c r="R138" s="94"/>
      <c r="S138" s="96">
        <f>S139</f>
        <v>0</v>
      </c>
      <c r="AQ138" s="90" t="s">
        <v>41</v>
      </c>
      <c r="AS138" s="97" t="s">
        <v>39</v>
      </c>
      <c r="AT138" s="97" t="s">
        <v>41</v>
      </c>
      <c r="AX138" s="90" t="s">
        <v>81</v>
      </c>
      <c r="BJ138" s="98">
        <f>BJ139</f>
        <v>0</v>
      </c>
    </row>
    <row r="139" spans="1:64" s="20" customFormat="1" ht="24.2" customHeight="1" x14ac:dyDescent="0.2">
      <c r="A139" s="16"/>
      <c r="B139" s="17"/>
      <c r="C139" s="101" t="s">
        <v>111</v>
      </c>
      <c r="D139" s="101" t="s">
        <v>84</v>
      </c>
      <c r="E139" s="102" t="s">
        <v>98</v>
      </c>
      <c r="F139" s="103" t="s">
        <v>99</v>
      </c>
      <c r="G139" s="104" t="s">
        <v>100</v>
      </c>
      <c r="H139" s="105">
        <v>1</v>
      </c>
      <c r="I139" s="2">
        <v>0</v>
      </c>
      <c r="J139" s="106">
        <f>ROUND(I139*H139,2)</f>
        <v>0</v>
      </c>
      <c r="K139" s="17"/>
      <c r="L139" s="107" t="s">
        <v>0</v>
      </c>
      <c r="M139" s="108" t="s">
        <v>23</v>
      </c>
      <c r="N139" s="109">
        <v>2.7759999999999998</v>
      </c>
      <c r="O139" s="109">
        <f>N139*H139</f>
        <v>2.7759999999999998</v>
      </c>
      <c r="P139" s="109">
        <v>0</v>
      </c>
      <c r="Q139" s="109">
        <f>P139*H139</f>
        <v>0</v>
      </c>
      <c r="R139" s="109">
        <v>0</v>
      </c>
      <c r="S139" s="110">
        <f>R139*H139</f>
        <v>0</v>
      </c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Q139" s="111" t="s">
        <v>88</v>
      </c>
      <c r="AS139" s="111" t="s">
        <v>84</v>
      </c>
      <c r="AT139" s="111" t="s">
        <v>42</v>
      </c>
      <c r="AX139" s="6" t="s">
        <v>81</v>
      </c>
      <c r="BD139" s="112">
        <f>IF(M139="základní",J139,0)</f>
        <v>0</v>
      </c>
      <c r="BE139" s="112">
        <f>IF(M139="snížená",J139,0)</f>
        <v>0</v>
      </c>
      <c r="BF139" s="112">
        <f>IF(M139="zákl. přenesená",J139,0)</f>
        <v>0</v>
      </c>
      <c r="BG139" s="112">
        <f>IF(M139="sníž. přenesená",J139,0)</f>
        <v>0</v>
      </c>
      <c r="BH139" s="112">
        <f>IF(M139="nulová",J139,0)</f>
        <v>0</v>
      </c>
      <c r="BI139" s="6" t="s">
        <v>41</v>
      </c>
      <c r="BJ139" s="112">
        <f>ROUND(I139*H139,2)</f>
        <v>0</v>
      </c>
      <c r="BK139" s="6" t="s">
        <v>88</v>
      </c>
      <c r="BL139" s="111" t="s">
        <v>171</v>
      </c>
    </row>
    <row r="140" spans="1:64" s="88" customFormat="1" ht="25.9" customHeight="1" x14ac:dyDescent="0.2">
      <c r="B140" s="89"/>
      <c r="D140" s="90" t="s">
        <v>39</v>
      </c>
      <c r="E140" s="91" t="s">
        <v>101</v>
      </c>
      <c r="F140" s="91" t="s">
        <v>102</v>
      </c>
      <c r="J140" s="92">
        <f>BJ140</f>
        <v>0</v>
      </c>
      <c r="K140" s="89"/>
      <c r="L140" s="93"/>
      <c r="M140" s="94"/>
      <c r="N140" s="94"/>
      <c r="O140" s="95">
        <f>O141</f>
        <v>215.82324</v>
      </c>
      <c r="P140" s="94"/>
      <c r="Q140" s="95">
        <f>Q141</f>
        <v>0.82980000000000009</v>
      </c>
      <c r="R140" s="94"/>
      <c r="S140" s="96">
        <f>S141</f>
        <v>0.40325</v>
      </c>
      <c r="AQ140" s="90" t="s">
        <v>42</v>
      </c>
      <c r="AS140" s="97" t="s">
        <v>39</v>
      </c>
      <c r="AT140" s="97" t="s">
        <v>40</v>
      </c>
      <c r="AX140" s="90" t="s">
        <v>81</v>
      </c>
      <c r="BJ140" s="98">
        <f>BJ141</f>
        <v>0</v>
      </c>
    </row>
    <row r="141" spans="1:64" s="88" customFormat="1" ht="22.9" customHeight="1" x14ac:dyDescent="0.2">
      <c r="B141" s="89"/>
      <c r="D141" s="90" t="s">
        <v>39</v>
      </c>
      <c r="E141" s="99" t="s">
        <v>103</v>
      </c>
      <c r="F141" s="99" t="s">
        <v>104</v>
      </c>
      <c r="J141" s="100">
        <f>BJ141</f>
        <v>0</v>
      </c>
      <c r="K141" s="89"/>
      <c r="L141" s="93"/>
      <c r="M141" s="94"/>
      <c r="N141" s="94"/>
      <c r="O141" s="95">
        <f>SUM(O142:O155)</f>
        <v>215.82324</v>
      </c>
      <c r="P141" s="94"/>
      <c r="Q141" s="95">
        <f>SUM(Q142:Q155)</f>
        <v>0.82980000000000009</v>
      </c>
      <c r="R141" s="94"/>
      <c r="S141" s="96">
        <f>SUM(S142:S155)</f>
        <v>0.40325</v>
      </c>
      <c r="AQ141" s="90" t="s">
        <v>42</v>
      </c>
      <c r="AS141" s="97" t="s">
        <v>39</v>
      </c>
      <c r="AT141" s="97" t="s">
        <v>41</v>
      </c>
      <c r="AX141" s="90" t="s">
        <v>81</v>
      </c>
      <c r="BJ141" s="98">
        <f>SUM(BJ142:BJ155)</f>
        <v>0</v>
      </c>
    </row>
    <row r="142" spans="1:64" s="20" customFormat="1" ht="37.9" customHeight="1" x14ac:dyDescent="0.2">
      <c r="A142" s="16"/>
      <c r="B142" s="17"/>
      <c r="C142" s="101" t="s">
        <v>82</v>
      </c>
      <c r="D142" s="101" t="s">
        <v>84</v>
      </c>
      <c r="E142" s="102" t="s">
        <v>151</v>
      </c>
      <c r="F142" s="103" t="s">
        <v>152</v>
      </c>
      <c r="G142" s="104" t="s">
        <v>106</v>
      </c>
      <c r="H142" s="105">
        <v>125</v>
      </c>
      <c r="I142" s="2">
        <v>0</v>
      </c>
      <c r="J142" s="106">
        <f>ROUND(I142*H142,2)</f>
        <v>0</v>
      </c>
      <c r="K142" s="17"/>
      <c r="L142" s="107" t="s">
        <v>0</v>
      </c>
      <c r="M142" s="108" t="s">
        <v>23</v>
      </c>
      <c r="N142" s="109">
        <v>5.5E-2</v>
      </c>
      <c r="O142" s="109">
        <f>N142*H142</f>
        <v>6.875</v>
      </c>
      <c r="P142" s="109">
        <v>0</v>
      </c>
      <c r="Q142" s="109">
        <f>P142*H142</f>
        <v>0</v>
      </c>
      <c r="R142" s="109">
        <v>2.2899999999999999E-3</v>
      </c>
      <c r="S142" s="110">
        <f>R142*H142</f>
        <v>0.28625</v>
      </c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Q142" s="111" t="s">
        <v>49</v>
      </c>
      <c r="AS142" s="111" t="s">
        <v>84</v>
      </c>
      <c r="AT142" s="111" t="s">
        <v>42</v>
      </c>
      <c r="AX142" s="6" t="s">
        <v>81</v>
      </c>
      <c r="BD142" s="112">
        <f>IF(M142="základní",J142,0)</f>
        <v>0</v>
      </c>
      <c r="BE142" s="112">
        <f>IF(M142="snížená",J142,0)</f>
        <v>0</v>
      </c>
      <c r="BF142" s="112">
        <f>IF(M142="zákl. přenesená",J142,0)</f>
        <v>0</v>
      </c>
      <c r="BG142" s="112">
        <f>IF(M142="sníž. přenesená",J142,0)</f>
        <v>0</v>
      </c>
      <c r="BH142" s="112">
        <f>IF(M142="nulová",J142,0)</f>
        <v>0</v>
      </c>
      <c r="BI142" s="6" t="s">
        <v>41</v>
      </c>
      <c r="BJ142" s="112">
        <f>ROUND(I142*H142,2)</f>
        <v>0</v>
      </c>
      <c r="BK142" s="6" t="s">
        <v>49</v>
      </c>
      <c r="BL142" s="111" t="s">
        <v>172</v>
      </c>
    </row>
    <row r="143" spans="1:64" s="122" customFormat="1" x14ac:dyDescent="0.2">
      <c r="B143" s="123"/>
      <c r="D143" s="115" t="s">
        <v>95</v>
      </c>
      <c r="E143" s="124" t="s">
        <v>0</v>
      </c>
      <c r="F143" s="125" t="s">
        <v>153</v>
      </c>
      <c r="H143" s="124" t="s">
        <v>0</v>
      </c>
      <c r="K143" s="123"/>
      <c r="L143" s="126"/>
      <c r="M143" s="127"/>
      <c r="N143" s="127"/>
      <c r="O143" s="127"/>
      <c r="P143" s="127"/>
      <c r="Q143" s="127"/>
      <c r="R143" s="127"/>
      <c r="S143" s="128"/>
      <c r="AS143" s="124" t="s">
        <v>95</v>
      </c>
      <c r="AT143" s="124" t="s">
        <v>42</v>
      </c>
      <c r="AU143" s="122" t="s">
        <v>41</v>
      </c>
      <c r="AV143" s="122" t="s">
        <v>15</v>
      </c>
      <c r="AW143" s="122" t="s">
        <v>40</v>
      </c>
      <c r="AX143" s="124" t="s">
        <v>81</v>
      </c>
    </row>
    <row r="144" spans="1:64" s="113" customFormat="1" x14ac:dyDescent="0.2">
      <c r="B144" s="114"/>
      <c r="D144" s="115" t="s">
        <v>95</v>
      </c>
      <c r="E144" s="121" t="s">
        <v>0</v>
      </c>
      <c r="F144" s="116" t="s">
        <v>173</v>
      </c>
      <c r="H144" s="117">
        <v>125</v>
      </c>
      <c r="K144" s="114"/>
      <c r="L144" s="118"/>
      <c r="M144" s="119"/>
      <c r="N144" s="119"/>
      <c r="O144" s="119"/>
      <c r="P144" s="119"/>
      <c r="Q144" s="119"/>
      <c r="R144" s="119"/>
      <c r="S144" s="120"/>
      <c r="AS144" s="121" t="s">
        <v>95</v>
      </c>
      <c r="AT144" s="121" t="s">
        <v>42</v>
      </c>
      <c r="AU144" s="113" t="s">
        <v>42</v>
      </c>
      <c r="AV144" s="113" t="s">
        <v>15</v>
      </c>
      <c r="AW144" s="113" t="s">
        <v>40</v>
      </c>
      <c r="AX144" s="121" t="s">
        <v>81</v>
      </c>
    </row>
    <row r="145" spans="1:64" s="129" customFormat="1" x14ac:dyDescent="0.2">
      <c r="B145" s="130"/>
      <c r="D145" s="115" t="s">
        <v>95</v>
      </c>
      <c r="E145" s="131" t="s">
        <v>0</v>
      </c>
      <c r="F145" s="132" t="s">
        <v>154</v>
      </c>
      <c r="H145" s="133">
        <v>125</v>
      </c>
      <c r="K145" s="130"/>
      <c r="L145" s="134"/>
      <c r="M145" s="135"/>
      <c r="N145" s="135"/>
      <c r="O145" s="135"/>
      <c r="P145" s="135"/>
      <c r="Q145" s="135"/>
      <c r="R145" s="135"/>
      <c r="S145" s="136"/>
      <c r="AS145" s="131" t="s">
        <v>95</v>
      </c>
      <c r="AT145" s="131" t="s">
        <v>42</v>
      </c>
      <c r="AU145" s="129" t="s">
        <v>88</v>
      </c>
      <c r="AV145" s="129" t="s">
        <v>15</v>
      </c>
      <c r="AW145" s="129" t="s">
        <v>41</v>
      </c>
      <c r="AX145" s="131" t="s">
        <v>81</v>
      </c>
    </row>
    <row r="146" spans="1:64" s="20" customFormat="1" ht="24.2" customHeight="1" x14ac:dyDescent="0.2">
      <c r="A146" s="16"/>
      <c r="B146" s="17"/>
      <c r="C146" s="101" t="s">
        <v>43</v>
      </c>
      <c r="D146" s="101" t="s">
        <v>84</v>
      </c>
      <c r="E146" s="102" t="s">
        <v>137</v>
      </c>
      <c r="F146" s="103" t="s">
        <v>138</v>
      </c>
      <c r="G146" s="104" t="s">
        <v>106</v>
      </c>
      <c r="H146" s="105">
        <v>100</v>
      </c>
      <c r="I146" s="2">
        <v>0</v>
      </c>
      <c r="J146" s="106">
        <f>ROUND(I146*H146,2)</f>
        <v>0</v>
      </c>
      <c r="K146" s="17"/>
      <c r="L146" s="107" t="s">
        <v>0</v>
      </c>
      <c r="M146" s="108" t="s">
        <v>23</v>
      </c>
      <c r="N146" s="109">
        <v>8.2000000000000003E-2</v>
      </c>
      <c r="O146" s="109">
        <f>N146*H146</f>
        <v>8.2000000000000011</v>
      </c>
      <c r="P146" s="109">
        <v>0</v>
      </c>
      <c r="Q146" s="109">
        <f>P146*H146</f>
        <v>0</v>
      </c>
      <c r="R146" s="109">
        <v>0</v>
      </c>
      <c r="S146" s="110">
        <f>R146*H146</f>
        <v>0</v>
      </c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Q146" s="111" t="s">
        <v>49</v>
      </c>
      <c r="AS146" s="111" t="s">
        <v>84</v>
      </c>
      <c r="AT146" s="111" t="s">
        <v>42</v>
      </c>
      <c r="AX146" s="6" t="s">
        <v>81</v>
      </c>
      <c r="BD146" s="112">
        <f>IF(M146="základní",J146,0)</f>
        <v>0</v>
      </c>
      <c r="BE146" s="112">
        <f>IF(M146="snížená",J146,0)</f>
        <v>0</v>
      </c>
      <c r="BF146" s="112">
        <f>IF(M146="zákl. přenesená",J146,0)</f>
        <v>0</v>
      </c>
      <c r="BG146" s="112">
        <f>IF(M146="sníž. přenesená",J146,0)</f>
        <v>0</v>
      </c>
      <c r="BH146" s="112">
        <f>IF(M146="nulová",J146,0)</f>
        <v>0</v>
      </c>
      <c r="BI146" s="6" t="s">
        <v>41</v>
      </c>
      <c r="BJ146" s="112">
        <f>ROUND(I146*H146,2)</f>
        <v>0</v>
      </c>
      <c r="BK146" s="6" t="s">
        <v>49</v>
      </c>
      <c r="BL146" s="111" t="s">
        <v>174</v>
      </c>
    </row>
    <row r="147" spans="1:64" s="20" customFormat="1" ht="24.2" customHeight="1" x14ac:dyDescent="0.2">
      <c r="A147" s="16"/>
      <c r="B147" s="17"/>
      <c r="C147" s="137" t="s">
        <v>44</v>
      </c>
      <c r="D147" s="137" t="s">
        <v>108</v>
      </c>
      <c r="E147" s="138" t="s">
        <v>112</v>
      </c>
      <c r="F147" s="139" t="s">
        <v>113</v>
      </c>
      <c r="G147" s="140" t="s">
        <v>106</v>
      </c>
      <c r="H147" s="141">
        <v>115</v>
      </c>
      <c r="I147" s="3">
        <v>0</v>
      </c>
      <c r="J147" s="142">
        <f>ROUND(I147*H147,2)</f>
        <v>0</v>
      </c>
      <c r="K147" s="143"/>
      <c r="L147" s="144" t="s">
        <v>0</v>
      </c>
      <c r="M147" s="145" t="s">
        <v>23</v>
      </c>
      <c r="N147" s="109">
        <v>0</v>
      </c>
      <c r="O147" s="109">
        <f>N147*H147</f>
        <v>0</v>
      </c>
      <c r="P147" s="109">
        <v>1.2E-4</v>
      </c>
      <c r="Q147" s="109">
        <f>P147*H147</f>
        <v>1.38E-2</v>
      </c>
      <c r="R147" s="109">
        <v>0</v>
      </c>
      <c r="S147" s="110">
        <f>R147*H147</f>
        <v>0</v>
      </c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Q147" s="111" t="s">
        <v>109</v>
      </c>
      <c r="AS147" s="111" t="s">
        <v>108</v>
      </c>
      <c r="AT147" s="111" t="s">
        <v>42</v>
      </c>
      <c r="AX147" s="6" t="s">
        <v>81</v>
      </c>
      <c r="BD147" s="112">
        <f>IF(M147="základní",J147,0)</f>
        <v>0</v>
      </c>
      <c r="BE147" s="112">
        <f>IF(M147="snížená",J147,0)</f>
        <v>0</v>
      </c>
      <c r="BF147" s="112">
        <f>IF(M147="zákl. přenesená",J147,0)</f>
        <v>0</v>
      </c>
      <c r="BG147" s="112">
        <f>IF(M147="sníž. přenesená",J147,0)</f>
        <v>0</v>
      </c>
      <c r="BH147" s="112">
        <f>IF(M147="nulová",J147,0)</f>
        <v>0</v>
      </c>
      <c r="BI147" s="6" t="s">
        <v>41</v>
      </c>
      <c r="BJ147" s="112">
        <f>ROUND(I147*H147,2)</f>
        <v>0</v>
      </c>
      <c r="BK147" s="6" t="s">
        <v>49</v>
      </c>
      <c r="BL147" s="111" t="s">
        <v>175</v>
      </c>
    </row>
    <row r="148" spans="1:64" s="20" customFormat="1" ht="19.5" x14ac:dyDescent="0.2">
      <c r="A148" s="16"/>
      <c r="B148" s="17"/>
      <c r="C148" s="16"/>
      <c r="D148" s="115" t="s">
        <v>114</v>
      </c>
      <c r="E148" s="16"/>
      <c r="F148" s="146" t="s">
        <v>115</v>
      </c>
      <c r="G148" s="16"/>
      <c r="H148" s="16"/>
      <c r="I148" s="16"/>
      <c r="J148" s="16"/>
      <c r="K148" s="17"/>
      <c r="L148" s="147"/>
      <c r="M148" s="148"/>
      <c r="N148" s="149"/>
      <c r="O148" s="149"/>
      <c r="P148" s="149"/>
      <c r="Q148" s="149"/>
      <c r="R148" s="149"/>
      <c r="S148" s="15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S148" s="6" t="s">
        <v>114</v>
      </c>
      <c r="AT148" s="6" t="s">
        <v>42</v>
      </c>
    </row>
    <row r="149" spans="1:64" s="113" customFormat="1" x14ac:dyDescent="0.2">
      <c r="B149" s="114"/>
      <c r="D149" s="115" t="s">
        <v>95</v>
      </c>
      <c r="F149" s="116" t="s">
        <v>155</v>
      </c>
      <c r="H149" s="117">
        <v>115</v>
      </c>
      <c r="K149" s="114"/>
      <c r="L149" s="118"/>
      <c r="M149" s="119"/>
      <c r="N149" s="119"/>
      <c r="O149" s="119"/>
      <c r="P149" s="119"/>
      <c r="Q149" s="119"/>
      <c r="R149" s="119"/>
      <c r="S149" s="120"/>
      <c r="AS149" s="121" t="s">
        <v>95</v>
      </c>
      <c r="AT149" s="121" t="s">
        <v>42</v>
      </c>
      <c r="AU149" s="113" t="s">
        <v>42</v>
      </c>
      <c r="AV149" s="113" t="s">
        <v>1</v>
      </c>
      <c r="AW149" s="113" t="s">
        <v>41</v>
      </c>
      <c r="AX149" s="121" t="s">
        <v>81</v>
      </c>
    </row>
    <row r="150" spans="1:64" s="20" customFormat="1" ht="24.2" customHeight="1" x14ac:dyDescent="0.2">
      <c r="A150" s="16"/>
      <c r="B150" s="17"/>
      <c r="C150" s="101" t="s">
        <v>46</v>
      </c>
      <c r="D150" s="101" t="s">
        <v>84</v>
      </c>
      <c r="E150" s="102" t="s">
        <v>156</v>
      </c>
      <c r="F150" s="103" t="s">
        <v>157</v>
      </c>
      <c r="G150" s="104" t="s">
        <v>116</v>
      </c>
      <c r="H150" s="105">
        <v>160</v>
      </c>
      <c r="I150" s="2">
        <v>0</v>
      </c>
      <c r="J150" s="106">
        <f t="shared" ref="J150:J155" si="0">ROUND(I150*H150,2)</f>
        <v>0</v>
      </c>
      <c r="K150" s="17"/>
      <c r="L150" s="107" t="s">
        <v>0</v>
      </c>
      <c r="M150" s="108" t="s">
        <v>23</v>
      </c>
      <c r="N150" s="109">
        <v>0.86399999999999999</v>
      </c>
      <c r="O150" s="109">
        <f t="shared" ref="O150:O155" si="1">N150*H150</f>
        <v>138.24</v>
      </c>
      <c r="P150" s="109">
        <v>0</v>
      </c>
      <c r="Q150" s="109">
        <f t="shared" ref="Q150:Q155" si="2">P150*H150</f>
        <v>0</v>
      </c>
      <c r="R150" s="109">
        <v>0</v>
      </c>
      <c r="S150" s="110">
        <f t="shared" ref="S150:S155" si="3">R150*H150</f>
        <v>0</v>
      </c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Q150" s="111" t="s">
        <v>49</v>
      </c>
      <c r="AS150" s="111" t="s">
        <v>84</v>
      </c>
      <c r="AT150" s="111" t="s">
        <v>42</v>
      </c>
      <c r="AX150" s="6" t="s">
        <v>81</v>
      </c>
      <c r="BD150" s="112">
        <f t="shared" ref="BD150:BD155" si="4">IF(M150="základní",J150,0)</f>
        <v>0</v>
      </c>
      <c r="BE150" s="112">
        <f t="shared" ref="BE150:BE155" si="5">IF(M150="snížená",J150,0)</f>
        <v>0</v>
      </c>
      <c r="BF150" s="112">
        <f t="shared" ref="BF150:BF155" si="6">IF(M150="zákl. přenesená",J150,0)</f>
        <v>0</v>
      </c>
      <c r="BG150" s="112">
        <f t="shared" ref="BG150:BG155" si="7">IF(M150="sníž. přenesená",J150,0)</f>
        <v>0</v>
      </c>
      <c r="BH150" s="112">
        <f t="shared" ref="BH150:BH155" si="8">IF(M150="nulová",J150,0)</f>
        <v>0</v>
      </c>
      <c r="BI150" s="6" t="s">
        <v>41</v>
      </c>
      <c r="BJ150" s="112">
        <f t="shared" ref="BJ150:BJ155" si="9">ROUND(I150*H150,2)</f>
        <v>0</v>
      </c>
      <c r="BK150" s="6" t="s">
        <v>49</v>
      </c>
      <c r="BL150" s="111" t="s">
        <v>176</v>
      </c>
    </row>
    <row r="151" spans="1:64" s="20" customFormat="1" ht="24.2" customHeight="1" x14ac:dyDescent="0.2">
      <c r="A151" s="16"/>
      <c r="B151" s="17"/>
      <c r="C151" s="137" t="s">
        <v>47</v>
      </c>
      <c r="D151" s="137" t="s">
        <v>108</v>
      </c>
      <c r="E151" s="138" t="s">
        <v>158</v>
      </c>
      <c r="F151" s="139" t="s">
        <v>159</v>
      </c>
      <c r="G151" s="140" t="s">
        <v>116</v>
      </c>
      <c r="H151" s="141">
        <v>160</v>
      </c>
      <c r="I151" s="3">
        <v>0</v>
      </c>
      <c r="J151" s="142">
        <f t="shared" si="0"/>
        <v>0</v>
      </c>
      <c r="K151" s="143"/>
      <c r="L151" s="144" t="s">
        <v>0</v>
      </c>
      <c r="M151" s="145" t="s">
        <v>23</v>
      </c>
      <c r="N151" s="109">
        <v>0</v>
      </c>
      <c r="O151" s="109">
        <f t="shared" si="1"/>
        <v>0</v>
      </c>
      <c r="P151" s="109">
        <v>5.1000000000000004E-3</v>
      </c>
      <c r="Q151" s="109">
        <f t="shared" si="2"/>
        <v>0.81600000000000006</v>
      </c>
      <c r="R151" s="109">
        <v>0</v>
      </c>
      <c r="S151" s="110">
        <f t="shared" si="3"/>
        <v>0</v>
      </c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Q151" s="111" t="s">
        <v>109</v>
      </c>
      <c r="AS151" s="111" t="s">
        <v>108</v>
      </c>
      <c r="AT151" s="111" t="s">
        <v>42</v>
      </c>
      <c r="AX151" s="6" t="s">
        <v>81</v>
      </c>
      <c r="BD151" s="112">
        <f t="shared" si="4"/>
        <v>0</v>
      </c>
      <c r="BE151" s="112">
        <f t="shared" si="5"/>
        <v>0</v>
      </c>
      <c r="BF151" s="112">
        <f t="shared" si="6"/>
        <v>0</v>
      </c>
      <c r="BG151" s="112">
        <f t="shared" si="7"/>
        <v>0</v>
      </c>
      <c r="BH151" s="112">
        <f t="shared" si="8"/>
        <v>0</v>
      </c>
      <c r="BI151" s="6" t="s">
        <v>41</v>
      </c>
      <c r="BJ151" s="112">
        <f t="shared" si="9"/>
        <v>0</v>
      </c>
      <c r="BK151" s="6" t="s">
        <v>49</v>
      </c>
      <c r="BL151" s="111" t="s">
        <v>177</v>
      </c>
    </row>
    <row r="152" spans="1:64" s="20" customFormat="1" ht="33" customHeight="1" x14ac:dyDescent="0.2">
      <c r="A152" s="16"/>
      <c r="B152" s="17"/>
      <c r="C152" s="101" t="s">
        <v>48</v>
      </c>
      <c r="D152" s="101" t="s">
        <v>84</v>
      </c>
      <c r="E152" s="102" t="s">
        <v>160</v>
      </c>
      <c r="F152" s="103" t="s">
        <v>161</v>
      </c>
      <c r="G152" s="104" t="s">
        <v>116</v>
      </c>
      <c r="H152" s="105">
        <v>90</v>
      </c>
      <c r="I152" s="2">
        <v>0</v>
      </c>
      <c r="J152" s="106">
        <f t="shared" si="0"/>
        <v>0</v>
      </c>
      <c r="K152" s="17"/>
      <c r="L152" s="107" t="s">
        <v>0</v>
      </c>
      <c r="M152" s="108" t="s">
        <v>23</v>
      </c>
      <c r="N152" s="109">
        <v>0.378</v>
      </c>
      <c r="O152" s="109">
        <f t="shared" si="1"/>
        <v>34.020000000000003</v>
      </c>
      <c r="P152" s="109">
        <v>0</v>
      </c>
      <c r="Q152" s="109">
        <f t="shared" si="2"/>
        <v>0</v>
      </c>
      <c r="R152" s="109">
        <v>1.2999999999999999E-3</v>
      </c>
      <c r="S152" s="110">
        <f t="shared" si="3"/>
        <v>0.11699999999999999</v>
      </c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Q152" s="111" t="s">
        <v>49</v>
      </c>
      <c r="AS152" s="111" t="s">
        <v>84</v>
      </c>
      <c r="AT152" s="111" t="s">
        <v>42</v>
      </c>
      <c r="AX152" s="6" t="s">
        <v>81</v>
      </c>
      <c r="BD152" s="112">
        <f t="shared" si="4"/>
        <v>0</v>
      </c>
      <c r="BE152" s="112">
        <f t="shared" si="5"/>
        <v>0</v>
      </c>
      <c r="BF152" s="112">
        <f t="shared" si="6"/>
        <v>0</v>
      </c>
      <c r="BG152" s="112">
        <f t="shared" si="7"/>
        <v>0</v>
      </c>
      <c r="BH152" s="112">
        <f t="shared" si="8"/>
        <v>0</v>
      </c>
      <c r="BI152" s="6" t="s">
        <v>41</v>
      </c>
      <c r="BJ152" s="112">
        <f t="shared" si="9"/>
        <v>0</v>
      </c>
      <c r="BK152" s="6" t="s">
        <v>49</v>
      </c>
      <c r="BL152" s="111" t="s">
        <v>178</v>
      </c>
    </row>
    <row r="153" spans="1:64" s="20" customFormat="1" ht="24.2" customHeight="1" x14ac:dyDescent="0.2">
      <c r="A153" s="16"/>
      <c r="B153" s="17"/>
      <c r="C153" s="101" t="s">
        <v>3</v>
      </c>
      <c r="D153" s="101" t="s">
        <v>84</v>
      </c>
      <c r="E153" s="102" t="s">
        <v>179</v>
      </c>
      <c r="F153" s="103" t="s">
        <v>180</v>
      </c>
      <c r="G153" s="104" t="s">
        <v>116</v>
      </c>
      <c r="H153" s="105">
        <v>1</v>
      </c>
      <c r="I153" s="2">
        <v>0</v>
      </c>
      <c r="J153" s="106">
        <f t="shared" si="0"/>
        <v>0</v>
      </c>
      <c r="K153" s="17"/>
      <c r="L153" s="107" t="s">
        <v>0</v>
      </c>
      <c r="M153" s="108" t="s">
        <v>23</v>
      </c>
      <c r="N153" s="109">
        <v>23.504999999999999</v>
      </c>
      <c r="O153" s="109">
        <f t="shared" si="1"/>
        <v>23.504999999999999</v>
      </c>
      <c r="P153" s="109">
        <v>0</v>
      </c>
      <c r="Q153" s="109">
        <f t="shared" si="2"/>
        <v>0</v>
      </c>
      <c r="R153" s="109">
        <v>0</v>
      </c>
      <c r="S153" s="110">
        <f t="shared" si="3"/>
        <v>0</v>
      </c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Q153" s="111" t="s">
        <v>49</v>
      </c>
      <c r="AS153" s="111" t="s">
        <v>84</v>
      </c>
      <c r="AT153" s="111" t="s">
        <v>42</v>
      </c>
      <c r="AX153" s="6" t="s">
        <v>81</v>
      </c>
      <c r="BD153" s="112">
        <f t="shared" si="4"/>
        <v>0</v>
      </c>
      <c r="BE153" s="112">
        <f t="shared" si="5"/>
        <v>0</v>
      </c>
      <c r="BF153" s="112">
        <f t="shared" si="6"/>
        <v>0</v>
      </c>
      <c r="BG153" s="112">
        <f t="shared" si="7"/>
        <v>0</v>
      </c>
      <c r="BH153" s="112">
        <f t="shared" si="8"/>
        <v>0</v>
      </c>
      <c r="BI153" s="6" t="s">
        <v>41</v>
      </c>
      <c r="BJ153" s="112">
        <f t="shared" si="9"/>
        <v>0</v>
      </c>
      <c r="BK153" s="6" t="s">
        <v>49</v>
      </c>
      <c r="BL153" s="111" t="s">
        <v>181</v>
      </c>
    </row>
    <row r="154" spans="1:64" s="20" customFormat="1" ht="16.5" customHeight="1" x14ac:dyDescent="0.2">
      <c r="A154" s="16"/>
      <c r="B154" s="17"/>
      <c r="C154" s="101" t="s">
        <v>49</v>
      </c>
      <c r="D154" s="101" t="s">
        <v>84</v>
      </c>
      <c r="E154" s="102" t="s">
        <v>139</v>
      </c>
      <c r="F154" s="103" t="s">
        <v>136</v>
      </c>
      <c r="G154" s="104" t="s">
        <v>135</v>
      </c>
      <c r="H154" s="105">
        <v>1</v>
      </c>
      <c r="I154" s="2">
        <v>0</v>
      </c>
      <c r="J154" s="106">
        <f t="shared" si="0"/>
        <v>0</v>
      </c>
      <c r="K154" s="17"/>
      <c r="L154" s="107" t="s">
        <v>0</v>
      </c>
      <c r="M154" s="108" t="s">
        <v>23</v>
      </c>
      <c r="N154" s="109">
        <v>0</v>
      </c>
      <c r="O154" s="109">
        <f t="shared" si="1"/>
        <v>0</v>
      </c>
      <c r="P154" s="109">
        <v>0</v>
      </c>
      <c r="Q154" s="109">
        <f t="shared" si="2"/>
        <v>0</v>
      </c>
      <c r="R154" s="109">
        <v>0</v>
      </c>
      <c r="S154" s="110">
        <f t="shared" si="3"/>
        <v>0</v>
      </c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Q154" s="111" t="s">
        <v>49</v>
      </c>
      <c r="AS154" s="111" t="s">
        <v>84</v>
      </c>
      <c r="AT154" s="111" t="s">
        <v>42</v>
      </c>
      <c r="AX154" s="6" t="s">
        <v>81</v>
      </c>
      <c r="BD154" s="112">
        <f t="shared" si="4"/>
        <v>0</v>
      </c>
      <c r="BE154" s="112">
        <f t="shared" si="5"/>
        <v>0</v>
      </c>
      <c r="BF154" s="112">
        <f t="shared" si="6"/>
        <v>0</v>
      </c>
      <c r="BG154" s="112">
        <f t="shared" si="7"/>
        <v>0</v>
      </c>
      <c r="BH154" s="112">
        <f t="shared" si="8"/>
        <v>0</v>
      </c>
      <c r="BI154" s="6" t="s">
        <v>41</v>
      </c>
      <c r="BJ154" s="112">
        <f t="shared" si="9"/>
        <v>0</v>
      </c>
      <c r="BK154" s="6" t="s">
        <v>49</v>
      </c>
      <c r="BL154" s="111" t="s">
        <v>182</v>
      </c>
    </row>
    <row r="155" spans="1:64" s="20" customFormat="1" ht="24.2" customHeight="1" x14ac:dyDescent="0.2">
      <c r="A155" s="16"/>
      <c r="B155" s="17"/>
      <c r="C155" s="101" t="s">
        <v>50</v>
      </c>
      <c r="D155" s="101" t="s">
        <v>84</v>
      </c>
      <c r="E155" s="102" t="s">
        <v>117</v>
      </c>
      <c r="F155" s="103" t="s">
        <v>118</v>
      </c>
      <c r="G155" s="104" t="s">
        <v>100</v>
      </c>
      <c r="H155" s="105">
        <v>0.52400000000000002</v>
      </c>
      <c r="I155" s="2">
        <v>0</v>
      </c>
      <c r="J155" s="106">
        <f t="shared" si="0"/>
        <v>0</v>
      </c>
      <c r="K155" s="17"/>
      <c r="L155" s="107" t="s">
        <v>0</v>
      </c>
      <c r="M155" s="108" t="s">
        <v>23</v>
      </c>
      <c r="N155" s="109">
        <v>9.51</v>
      </c>
      <c r="O155" s="109">
        <f t="shared" si="1"/>
        <v>4.9832400000000003</v>
      </c>
      <c r="P155" s="109">
        <v>0</v>
      </c>
      <c r="Q155" s="109">
        <f t="shared" si="2"/>
        <v>0</v>
      </c>
      <c r="R155" s="109">
        <v>0</v>
      </c>
      <c r="S155" s="110">
        <f t="shared" si="3"/>
        <v>0</v>
      </c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Q155" s="111" t="s">
        <v>49</v>
      </c>
      <c r="AS155" s="111" t="s">
        <v>84</v>
      </c>
      <c r="AT155" s="111" t="s">
        <v>42</v>
      </c>
      <c r="AX155" s="6" t="s">
        <v>81</v>
      </c>
      <c r="BD155" s="112">
        <f t="shared" si="4"/>
        <v>0</v>
      </c>
      <c r="BE155" s="112">
        <f t="shared" si="5"/>
        <v>0</v>
      </c>
      <c r="BF155" s="112">
        <f t="shared" si="6"/>
        <v>0</v>
      </c>
      <c r="BG155" s="112">
        <f t="shared" si="7"/>
        <v>0</v>
      </c>
      <c r="BH155" s="112">
        <f t="shared" si="8"/>
        <v>0</v>
      </c>
      <c r="BI155" s="6" t="s">
        <v>41</v>
      </c>
      <c r="BJ155" s="112">
        <f t="shared" si="9"/>
        <v>0</v>
      </c>
      <c r="BK155" s="6" t="s">
        <v>49</v>
      </c>
      <c r="BL155" s="111" t="s">
        <v>183</v>
      </c>
    </row>
    <row r="156" spans="1:64" s="88" customFormat="1" ht="25.9" customHeight="1" x14ac:dyDescent="0.2">
      <c r="B156" s="89"/>
      <c r="D156" s="90" t="s">
        <v>39</v>
      </c>
      <c r="E156" s="91" t="s">
        <v>119</v>
      </c>
      <c r="F156" s="91" t="s">
        <v>120</v>
      </c>
      <c r="J156" s="92">
        <f>BJ156</f>
        <v>0</v>
      </c>
      <c r="K156" s="89"/>
      <c r="L156" s="93"/>
      <c r="M156" s="94"/>
      <c r="N156" s="94"/>
      <c r="O156" s="95">
        <f>O157+O159+O161</f>
        <v>0</v>
      </c>
      <c r="P156" s="94"/>
      <c r="Q156" s="95">
        <f>Q157+Q159+Q161</f>
        <v>0</v>
      </c>
      <c r="R156" s="94"/>
      <c r="S156" s="96">
        <f>S157+S159+S161</f>
        <v>0</v>
      </c>
      <c r="AQ156" s="90" t="s">
        <v>105</v>
      </c>
      <c r="AS156" s="97" t="s">
        <v>39</v>
      </c>
      <c r="AT156" s="97" t="s">
        <v>40</v>
      </c>
      <c r="AX156" s="90" t="s">
        <v>81</v>
      </c>
      <c r="BJ156" s="98">
        <f>BJ157+BJ159+BJ161</f>
        <v>0</v>
      </c>
    </row>
    <row r="157" spans="1:64" s="88" customFormat="1" ht="22.9" customHeight="1" x14ac:dyDescent="0.2">
      <c r="B157" s="89"/>
      <c r="D157" s="90" t="s">
        <v>39</v>
      </c>
      <c r="E157" s="99" t="s">
        <v>121</v>
      </c>
      <c r="F157" s="99" t="s">
        <v>122</v>
      </c>
      <c r="J157" s="100">
        <f>BJ157</f>
        <v>0</v>
      </c>
      <c r="K157" s="89"/>
      <c r="L157" s="93"/>
      <c r="M157" s="94"/>
      <c r="N157" s="94"/>
      <c r="O157" s="95">
        <f>O158</f>
        <v>0</v>
      </c>
      <c r="P157" s="94"/>
      <c r="Q157" s="95">
        <f>Q158</f>
        <v>0</v>
      </c>
      <c r="R157" s="94"/>
      <c r="S157" s="96">
        <f>S158</f>
        <v>0</v>
      </c>
      <c r="AQ157" s="90" t="s">
        <v>105</v>
      </c>
      <c r="AS157" s="97" t="s">
        <v>39</v>
      </c>
      <c r="AT157" s="97" t="s">
        <v>41</v>
      </c>
      <c r="AX157" s="90" t="s">
        <v>81</v>
      </c>
      <c r="BJ157" s="98">
        <f>BJ158</f>
        <v>0</v>
      </c>
    </row>
    <row r="158" spans="1:64" s="20" customFormat="1" ht="16.5" customHeight="1" x14ac:dyDescent="0.2">
      <c r="A158" s="16"/>
      <c r="B158" s="17"/>
      <c r="C158" s="101" t="s">
        <v>123</v>
      </c>
      <c r="D158" s="101" t="s">
        <v>84</v>
      </c>
      <c r="E158" s="102" t="s">
        <v>124</v>
      </c>
      <c r="F158" s="103" t="s">
        <v>122</v>
      </c>
      <c r="G158" s="104" t="s">
        <v>125</v>
      </c>
      <c r="H158" s="105">
        <v>1</v>
      </c>
      <c r="I158" s="2">
        <v>0</v>
      </c>
      <c r="J158" s="106">
        <f>ROUND(I158*H158,2)</f>
        <v>0</v>
      </c>
      <c r="K158" s="17"/>
      <c r="L158" s="107" t="s">
        <v>0</v>
      </c>
      <c r="M158" s="108" t="s">
        <v>23</v>
      </c>
      <c r="N158" s="109">
        <v>0</v>
      </c>
      <c r="O158" s="109">
        <f>N158*H158</f>
        <v>0</v>
      </c>
      <c r="P158" s="109">
        <v>0</v>
      </c>
      <c r="Q158" s="109">
        <f>P158*H158</f>
        <v>0</v>
      </c>
      <c r="R158" s="109">
        <v>0</v>
      </c>
      <c r="S158" s="110">
        <f>R158*H158</f>
        <v>0</v>
      </c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Q158" s="111" t="s">
        <v>126</v>
      </c>
      <c r="AS158" s="111" t="s">
        <v>84</v>
      </c>
      <c r="AT158" s="111" t="s">
        <v>42</v>
      </c>
      <c r="AX158" s="6" t="s">
        <v>81</v>
      </c>
      <c r="BD158" s="112">
        <f>IF(M158="základní",J158,0)</f>
        <v>0</v>
      </c>
      <c r="BE158" s="112">
        <f>IF(M158="snížená",J158,0)</f>
        <v>0</v>
      </c>
      <c r="BF158" s="112">
        <f>IF(M158="zákl. přenesená",J158,0)</f>
        <v>0</v>
      </c>
      <c r="BG158" s="112">
        <f>IF(M158="sníž. přenesená",J158,0)</f>
        <v>0</v>
      </c>
      <c r="BH158" s="112">
        <f>IF(M158="nulová",J158,0)</f>
        <v>0</v>
      </c>
      <c r="BI158" s="6" t="s">
        <v>41</v>
      </c>
      <c r="BJ158" s="112">
        <f>ROUND(I158*H158,2)</f>
        <v>0</v>
      </c>
      <c r="BK158" s="6" t="s">
        <v>126</v>
      </c>
      <c r="BL158" s="111" t="s">
        <v>184</v>
      </c>
    </row>
    <row r="159" spans="1:64" s="88" customFormat="1" ht="22.9" customHeight="1" x14ac:dyDescent="0.2">
      <c r="B159" s="89"/>
      <c r="D159" s="90" t="s">
        <v>39</v>
      </c>
      <c r="E159" s="99" t="s">
        <v>127</v>
      </c>
      <c r="F159" s="99" t="s">
        <v>128</v>
      </c>
      <c r="J159" s="100">
        <f>BJ159</f>
        <v>0</v>
      </c>
      <c r="K159" s="89"/>
      <c r="L159" s="93"/>
      <c r="M159" s="94"/>
      <c r="N159" s="94"/>
      <c r="O159" s="95">
        <f>O160</f>
        <v>0</v>
      </c>
      <c r="P159" s="94"/>
      <c r="Q159" s="95">
        <f>Q160</f>
        <v>0</v>
      </c>
      <c r="R159" s="94"/>
      <c r="S159" s="96">
        <f>S160</f>
        <v>0</v>
      </c>
      <c r="AQ159" s="90" t="s">
        <v>105</v>
      </c>
      <c r="AS159" s="97" t="s">
        <v>39</v>
      </c>
      <c r="AT159" s="97" t="s">
        <v>41</v>
      </c>
      <c r="AX159" s="90" t="s">
        <v>81</v>
      </c>
      <c r="BJ159" s="98">
        <f>BJ160</f>
        <v>0</v>
      </c>
    </row>
    <row r="160" spans="1:64" s="20" customFormat="1" ht="16.5" customHeight="1" x14ac:dyDescent="0.2">
      <c r="A160" s="16"/>
      <c r="B160" s="17"/>
      <c r="C160" s="101" t="s">
        <v>129</v>
      </c>
      <c r="D160" s="101" t="s">
        <v>84</v>
      </c>
      <c r="E160" s="102" t="s">
        <v>130</v>
      </c>
      <c r="F160" s="103" t="s">
        <v>128</v>
      </c>
      <c r="G160" s="104" t="s">
        <v>125</v>
      </c>
      <c r="H160" s="105">
        <v>1</v>
      </c>
      <c r="I160" s="2">
        <v>0</v>
      </c>
      <c r="J160" s="106">
        <f>ROUND(I160*H160,2)</f>
        <v>0</v>
      </c>
      <c r="K160" s="17"/>
      <c r="L160" s="107" t="s">
        <v>0</v>
      </c>
      <c r="M160" s="108" t="s">
        <v>23</v>
      </c>
      <c r="N160" s="109">
        <v>0</v>
      </c>
      <c r="O160" s="109">
        <f>N160*H160</f>
        <v>0</v>
      </c>
      <c r="P160" s="109">
        <v>0</v>
      </c>
      <c r="Q160" s="109">
        <f>P160*H160</f>
        <v>0</v>
      </c>
      <c r="R160" s="109">
        <v>0</v>
      </c>
      <c r="S160" s="110">
        <f>R160*H160</f>
        <v>0</v>
      </c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Q160" s="111" t="s">
        <v>126</v>
      </c>
      <c r="AS160" s="111" t="s">
        <v>84</v>
      </c>
      <c r="AT160" s="111" t="s">
        <v>42</v>
      </c>
      <c r="AX160" s="6" t="s">
        <v>81</v>
      </c>
      <c r="BD160" s="112">
        <f>IF(M160="základní",J160,0)</f>
        <v>0</v>
      </c>
      <c r="BE160" s="112">
        <f>IF(M160="snížená",J160,0)</f>
        <v>0</v>
      </c>
      <c r="BF160" s="112">
        <f>IF(M160="zákl. přenesená",J160,0)</f>
        <v>0</v>
      </c>
      <c r="BG160" s="112">
        <f>IF(M160="sníž. přenesená",J160,0)</f>
        <v>0</v>
      </c>
      <c r="BH160" s="112">
        <f>IF(M160="nulová",J160,0)</f>
        <v>0</v>
      </c>
      <c r="BI160" s="6" t="s">
        <v>41</v>
      </c>
      <c r="BJ160" s="112">
        <f>ROUND(I160*H160,2)</f>
        <v>0</v>
      </c>
      <c r="BK160" s="6" t="s">
        <v>126</v>
      </c>
      <c r="BL160" s="111" t="s">
        <v>185</v>
      </c>
    </row>
    <row r="161" spans="1:64" s="88" customFormat="1" ht="22.9" customHeight="1" x14ac:dyDescent="0.2">
      <c r="B161" s="89"/>
      <c r="D161" s="90" t="s">
        <v>39</v>
      </c>
      <c r="E161" s="99" t="s">
        <v>131</v>
      </c>
      <c r="F161" s="99" t="s">
        <v>132</v>
      </c>
      <c r="J161" s="100">
        <f>BJ161</f>
        <v>0</v>
      </c>
      <c r="K161" s="89"/>
      <c r="L161" s="93"/>
      <c r="M161" s="94"/>
      <c r="N161" s="94"/>
      <c r="O161" s="95">
        <f>O162</f>
        <v>0</v>
      </c>
      <c r="P161" s="94"/>
      <c r="Q161" s="95">
        <f>Q162</f>
        <v>0</v>
      </c>
      <c r="R161" s="94"/>
      <c r="S161" s="96">
        <f>S162</f>
        <v>0</v>
      </c>
      <c r="AQ161" s="90" t="s">
        <v>105</v>
      </c>
      <c r="AS161" s="97" t="s">
        <v>39</v>
      </c>
      <c r="AT161" s="97" t="s">
        <v>41</v>
      </c>
      <c r="AX161" s="90" t="s">
        <v>81</v>
      </c>
      <c r="BJ161" s="98">
        <f>BJ162</f>
        <v>0</v>
      </c>
    </row>
    <row r="162" spans="1:64" s="20" customFormat="1" ht="16.5" customHeight="1" x14ac:dyDescent="0.2">
      <c r="A162" s="16"/>
      <c r="B162" s="17"/>
      <c r="C162" s="101" t="s">
        <v>133</v>
      </c>
      <c r="D162" s="101" t="s">
        <v>84</v>
      </c>
      <c r="E162" s="102" t="s">
        <v>134</v>
      </c>
      <c r="F162" s="103" t="s">
        <v>132</v>
      </c>
      <c r="G162" s="104" t="s">
        <v>125</v>
      </c>
      <c r="H162" s="105">
        <v>1</v>
      </c>
      <c r="I162" s="2">
        <v>0</v>
      </c>
      <c r="J162" s="106">
        <f>ROUND(I162*H162,2)</f>
        <v>0</v>
      </c>
      <c r="K162" s="17"/>
      <c r="L162" s="151" t="s">
        <v>0</v>
      </c>
      <c r="M162" s="152" t="s">
        <v>23</v>
      </c>
      <c r="N162" s="153">
        <v>0</v>
      </c>
      <c r="O162" s="153">
        <f>N162*H162</f>
        <v>0</v>
      </c>
      <c r="P162" s="153">
        <v>0</v>
      </c>
      <c r="Q162" s="153">
        <f>P162*H162</f>
        <v>0</v>
      </c>
      <c r="R162" s="153">
        <v>0</v>
      </c>
      <c r="S162" s="154">
        <f>R162*H162</f>
        <v>0</v>
      </c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Q162" s="111" t="s">
        <v>126</v>
      </c>
      <c r="AS162" s="111" t="s">
        <v>84</v>
      </c>
      <c r="AT162" s="111" t="s">
        <v>42</v>
      </c>
      <c r="AX162" s="6" t="s">
        <v>81</v>
      </c>
      <c r="BD162" s="112">
        <f>IF(M162="základní",J162,0)</f>
        <v>0</v>
      </c>
      <c r="BE162" s="112">
        <f>IF(M162="snížená",J162,0)</f>
        <v>0</v>
      </c>
      <c r="BF162" s="112">
        <f>IF(M162="zákl. přenesená",J162,0)</f>
        <v>0</v>
      </c>
      <c r="BG162" s="112">
        <f>IF(M162="sníž. přenesená",J162,0)</f>
        <v>0</v>
      </c>
      <c r="BH162" s="112">
        <f>IF(M162="nulová",J162,0)</f>
        <v>0</v>
      </c>
      <c r="BI162" s="6" t="s">
        <v>41</v>
      </c>
      <c r="BJ162" s="112">
        <f>ROUND(I162*H162,2)</f>
        <v>0</v>
      </c>
      <c r="BK162" s="6" t="s">
        <v>126</v>
      </c>
      <c r="BL162" s="111" t="s">
        <v>186</v>
      </c>
    </row>
    <row r="163" spans="1:64" s="20" customFormat="1" ht="6.95" customHeight="1" x14ac:dyDescent="0.2">
      <c r="A163" s="16"/>
      <c r="B163" s="51"/>
      <c r="C163" s="52"/>
      <c r="D163" s="52"/>
      <c r="E163" s="52"/>
      <c r="F163" s="52"/>
      <c r="G163" s="52"/>
      <c r="H163" s="52"/>
      <c r="I163" s="52"/>
      <c r="J163" s="52"/>
      <c r="K163" s="17"/>
      <c r="L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</row>
  </sheetData>
  <sheetProtection algorithmName="SHA-512" hashValue="XBKGD34e6vISL/v78kMH9slWObu6XuUGPcMyZK7Mfk3ImlzTw4ne9olfHKKJhgC6ZUTnKgVutmtmn2KVGdClSQ==" saltValue="igzOS/r/ne9gpwBDREloCg==" spinCount="100000" sheet="1" objects="1" scenarios="1"/>
  <autoFilter ref="C124:J162"/>
  <mergeCells count="11">
    <mergeCell ref="F114:H114"/>
    <mergeCell ref="F116:J117"/>
    <mergeCell ref="E115:H115"/>
    <mergeCell ref="K2:U2"/>
    <mergeCell ref="E7:H7"/>
    <mergeCell ref="E18:H18"/>
    <mergeCell ref="E27:H27"/>
    <mergeCell ref="E84:H84"/>
    <mergeCell ref="F8:J9"/>
    <mergeCell ref="F83:I83"/>
    <mergeCell ref="F85:J86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vykaz_vymer</vt:lpstr>
      <vt:lpstr>vykaz_vymer!Názvy_tisku</vt:lpstr>
      <vt:lpstr>vykaz_vymer!Oblast_tisku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JANPETR9AB6\janpetr</dc:creator>
  <cp:lastModifiedBy>Bc. Petr Šámal</cp:lastModifiedBy>
  <dcterms:created xsi:type="dcterms:W3CDTF">2021-10-10T13:25:05Z</dcterms:created>
  <dcterms:modified xsi:type="dcterms:W3CDTF">2022-11-09T06:50:57Z</dcterms:modified>
</cp:coreProperties>
</file>